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Rishabh\Services\Service Building\"/>
    </mc:Choice>
  </mc:AlternateContent>
  <bookViews>
    <workbookView xWindow="0" yWindow="0" windowWidth="21600" windowHeight="9135"/>
  </bookViews>
  <sheets>
    <sheet name="Appendix-1" sheetId="3" r:id="rId1"/>
    <sheet name="Structural" sheetId="5" r:id="rId2"/>
    <sheet name="Architectural" sheetId="6" r:id="rId3"/>
    <sheet name="PHE" sheetId="7" r:id="rId4"/>
    <sheet name="LPS" sheetId="8" r:id="rId5"/>
    <sheet name="IT LAN" sheetId="9" r:id="rId6"/>
    <sheet name="Lighting" sheetId="10" r:id="rId7"/>
    <sheet name="Electrical " sheetId="11" r:id="rId8"/>
    <sheet name="Other Infra" sheetId="14" r:id="rId9"/>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7" i="14" l="1"/>
  <c r="D6" i="14" l="1"/>
  <c r="F6" i="14" s="1"/>
  <c r="F8" i="14"/>
  <c r="D10" i="14"/>
  <c r="F10" i="14"/>
  <c r="D11" i="14"/>
  <c r="F11" i="14" s="1"/>
  <c r="D12" i="14"/>
  <c r="F12" i="14"/>
  <c r="F13" i="14"/>
  <c r="F14" i="14"/>
  <c r="D18" i="14"/>
  <c r="F18" i="14"/>
  <c r="F20" i="14"/>
  <c r="D22" i="14"/>
  <c r="F22" i="14" s="1"/>
  <c r="D23" i="14"/>
  <c r="F23" i="14" s="1"/>
  <c r="D24" i="14"/>
  <c r="F24" i="14" s="1"/>
  <c r="D25" i="14"/>
  <c r="F25" i="14" s="1"/>
  <c r="F26" i="14"/>
  <c r="F29" i="14"/>
  <c r="F30" i="14"/>
  <c r="F15" i="14" l="1"/>
  <c r="F28" i="14"/>
  <c r="F31" i="14" s="1"/>
  <c r="F377" i="11"/>
  <c r="F17" i="10"/>
  <c r="F18" i="10"/>
  <c r="E27" i="3"/>
  <c r="E26" i="3"/>
  <c r="E25" i="3"/>
  <c r="E24" i="3"/>
  <c r="E23" i="3"/>
  <c r="E22" i="3"/>
  <c r="E21" i="3"/>
  <c r="E20" i="3"/>
  <c r="E19" i="3"/>
  <c r="E17" i="3"/>
  <c r="E16" i="3"/>
  <c r="E15" i="3"/>
  <c r="E14" i="3"/>
  <c r="E13" i="3"/>
  <c r="E12" i="3"/>
  <c r="E11" i="3"/>
  <c r="E10" i="3"/>
  <c r="E9" i="3"/>
  <c r="E8" i="3"/>
  <c r="E7" i="3"/>
  <c r="E6" i="3"/>
  <c r="E5" i="3"/>
  <c r="E18" i="3"/>
  <c r="E4" i="3"/>
  <c r="D59" i="5" l="1"/>
  <c r="F31" i="11" l="1"/>
  <c r="D36" i="3"/>
  <c r="C55" i="3" l="1"/>
  <c r="E53" i="6"/>
  <c r="E22" i="6"/>
  <c r="E20" i="6"/>
  <c r="E24" i="6" s="1"/>
  <c r="E10" i="6"/>
  <c r="E6" i="6"/>
  <c r="C57" i="3" l="1"/>
  <c r="C348" i="11"/>
  <c r="C345" i="11"/>
  <c r="C341" i="11"/>
  <c r="C338" i="11"/>
  <c r="C335" i="11"/>
  <c r="C332" i="11"/>
  <c r="C329" i="11"/>
  <c r="C326" i="11"/>
  <c r="C323" i="11"/>
  <c r="C320" i="11"/>
  <c r="C317" i="11"/>
  <c r="C314" i="11"/>
  <c r="C311" i="11"/>
  <c r="C308" i="11"/>
  <c r="C298" i="11"/>
  <c r="C294" i="11"/>
  <c r="C291" i="11"/>
  <c r="C288" i="11"/>
  <c r="C285" i="11"/>
  <c r="C282" i="11"/>
  <c r="C265" i="11"/>
  <c r="C262" i="11"/>
  <c r="C259" i="11"/>
  <c r="C256" i="11"/>
  <c r="F250" i="11"/>
  <c r="F243" i="11"/>
  <c r="C230" i="11"/>
  <c r="C227" i="11"/>
  <c r="C224" i="11"/>
  <c r="C221" i="11"/>
  <c r="C206" i="11"/>
  <c r="C203" i="11"/>
  <c r="C200" i="11"/>
  <c r="F124" i="11"/>
  <c r="F125" i="11"/>
  <c r="C111" i="11"/>
  <c r="C108" i="11"/>
  <c r="C105" i="11"/>
  <c r="C102" i="11"/>
  <c r="C99" i="11"/>
  <c r="C96" i="11"/>
  <c r="C93" i="11"/>
  <c r="C90" i="11"/>
  <c r="C86" i="11"/>
  <c r="C78" i="11"/>
  <c r="C75" i="11"/>
  <c r="C72" i="11"/>
  <c r="C68" i="11"/>
  <c r="C65" i="11"/>
  <c r="C62" i="11"/>
  <c r="C58" i="11"/>
  <c r="C54" i="11"/>
  <c r="C48" i="11"/>
  <c r="F6" i="11"/>
  <c r="F30" i="11"/>
  <c r="F29" i="11"/>
  <c r="F28" i="11"/>
  <c r="F27" i="11"/>
  <c r="F26" i="11"/>
  <c r="F21" i="11"/>
  <c r="F23" i="11"/>
  <c r="F24" i="11"/>
  <c r="F22" i="11"/>
  <c r="F20" i="11"/>
  <c r="C93" i="10"/>
  <c r="C89" i="10"/>
  <c r="E151" i="6"/>
  <c r="E129" i="6"/>
  <c r="E116" i="6"/>
  <c r="E113" i="6"/>
  <c r="E115" i="6"/>
  <c r="E112" i="6"/>
  <c r="E110" i="6"/>
  <c r="E108" i="6"/>
  <c r="I85" i="6"/>
  <c r="I55" i="6"/>
  <c r="E69" i="6"/>
  <c r="E67" i="6"/>
  <c r="E59" i="6"/>
  <c r="D13" i="5" l="1"/>
  <c r="C112" i="9" l="1"/>
  <c r="C109" i="9"/>
  <c r="C54" i="9"/>
  <c r="C51" i="9"/>
  <c r="C31" i="9"/>
  <c r="F360" i="11" l="1"/>
  <c r="F359" i="11"/>
  <c r="F357" i="11"/>
  <c r="F355" i="11"/>
  <c r="F353" i="11"/>
  <c r="F348" i="11"/>
  <c r="F347" i="11"/>
  <c r="F345" i="11"/>
  <c r="F344" i="11"/>
  <c r="F341" i="11"/>
  <c r="F340" i="11"/>
  <c r="F338" i="11"/>
  <c r="F337" i="11"/>
  <c r="F335" i="11"/>
  <c r="F334" i="11"/>
  <c r="F332" i="11"/>
  <c r="F331" i="11"/>
  <c r="F329" i="11"/>
  <c r="F328" i="11"/>
  <c r="F326" i="11"/>
  <c r="F325" i="11"/>
  <c r="F323" i="11"/>
  <c r="F322" i="11"/>
  <c r="F320" i="11"/>
  <c r="F319" i="11"/>
  <c r="F317" i="11"/>
  <c r="F316" i="11"/>
  <c r="F314" i="11"/>
  <c r="F313" i="11"/>
  <c r="F311" i="11"/>
  <c r="F310" i="11"/>
  <c r="F308" i="11"/>
  <c r="F307" i="11"/>
  <c r="F298" i="11"/>
  <c r="F297" i="11"/>
  <c r="F294" i="11"/>
  <c r="F293" i="11"/>
  <c r="F291" i="11"/>
  <c r="F290" i="11"/>
  <c r="F288" i="11"/>
  <c r="F287" i="11"/>
  <c r="F285" i="11"/>
  <c r="F284" i="11"/>
  <c r="F282" i="11"/>
  <c r="F281" i="11"/>
  <c r="D268" i="11"/>
  <c r="F268" i="11"/>
  <c r="F267" i="11"/>
  <c r="F265" i="11"/>
  <c r="F264" i="11"/>
  <c r="F262" i="11"/>
  <c r="F261" i="11"/>
  <c r="F256" i="11"/>
  <c r="F255" i="11"/>
  <c r="C251" i="11"/>
  <c r="F251" i="11" s="1"/>
  <c r="C244" i="11"/>
  <c r="F244" i="11" s="1"/>
  <c r="D230" i="11"/>
  <c r="F230" i="11"/>
  <c r="F229" i="11"/>
  <c r="D227" i="11"/>
  <c r="F227" i="11"/>
  <c r="F226" i="11"/>
  <c r="D224" i="11"/>
  <c r="F224" i="11"/>
  <c r="F223" i="11"/>
  <c r="D221" i="11"/>
  <c r="F221" i="11"/>
  <c r="F220" i="11"/>
  <c r="F206" i="11"/>
  <c r="F205" i="11"/>
  <c r="D203" i="11"/>
  <c r="F203" i="11"/>
  <c r="F202" i="11"/>
  <c r="F200" i="11"/>
  <c r="F199" i="11"/>
  <c r="C183" i="11"/>
  <c r="F183" i="11" s="1"/>
  <c r="F182" i="11"/>
  <c r="F159" i="11"/>
  <c r="F158" i="11"/>
  <c r="F155" i="11"/>
  <c r="F154" i="11"/>
  <c r="F152" i="11"/>
  <c r="F151" i="11"/>
  <c r="F149" i="11"/>
  <c r="F148" i="11"/>
  <c r="F146" i="11"/>
  <c r="F145" i="11"/>
  <c r="F143" i="11"/>
  <c r="F142" i="11"/>
  <c r="F140" i="11"/>
  <c r="F139" i="11"/>
  <c r="F137" i="11"/>
  <c r="F136" i="11"/>
  <c r="F134" i="11"/>
  <c r="F133" i="11"/>
  <c r="F131" i="11"/>
  <c r="F130" i="11"/>
  <c r="F128" i="11"/>
  <c r="F127" i="11"/>
  <c r="F111" i="11"/>
  <c r="F110" i="11"/>
  <c r="F108" i="11"/>
  <c r="F107" i="11"/>
  <c r="F105" i="11"/>
  <c r="F104" i="11"/>
  <c r="F102" i="11"/>
  <c r="F101" i="11"/>
  <c r="F99" i="11"/>
  <c r="F98" i="11"/>
  <c r="F96" i="11"/>
  <c r="F95" i="11"/>
  <c r="F93" i="11"/>
  <c r="F92" i="11"/>
  <c r="F90" i="11"/>
  <c r="F89" i="11"/>
  <c r="F86" i="11"/>
  <c r="F85" i="11"/>
  <c r="F78" i="11"/>
  <c r="F77" i="11"/>
  <c r="F75" i="11"/>
  <c r="F74" i="11"/>
  <c r="F72" i="11"/>
  <c r="F71" i="11"/>
  <c r="F68" i="11"/>
  <c r="F67" i="11"/>
  <c r="F65" i="11"/>
  <c r="F64" i="11"/>
  <c r="F62" i="11"/>
  <c r="F61" i="11"/>
  <c r="F58" i="11"/>
  <c r="F57" i="11"/>
  <c r="F54" i="11"/>
  <c r="F53" i="11"/>
  <c r="F51" i="11"/>
  <c r="F50" i="11"/>
  <c r="F48" i="11"/>
  <c r="F47" i="11"/>
  <c r="D19" i="11"/>
  <c r="F19" i="11"/>
  <c r="F18" i="11"/>
  <c r="D16" i="11"/>
  <c r="F16" i="11"/>
  <c r="F15" i="11"/>
  <c r="C151" i="10"/>
  <c r="C152" i="10" s="1"/>
  <c r="F152" i="10" s="1"/>
  <c r="C148" i="10"/>
  <c r="F148" i="10" s="1"/>
  <c r="F147" i="10"/>
  <c r="F138" i="10"/>
  <c r="F137" i="10"/>
  <c r="F125" i="10"/>
  <c r="F123" i="10"/>
  <c r="F122" i="10"/>
  <c r="F115" i="10"/>
  <c r="F114" i="10" s="1"/>
  <c r="F111" i="10"/>
  <c r="F109" i="10"/>
  <c r="F108" i="10"/>
  <c r="F105" i="10"/>
  <c r="F102" i="10"/>
  <c r="F99" i="10"/>
  <c r="F96" i="10"/>
  <c r="F93" i="10"/>
  <c r="F89" i="10"/>
  <c r="D80" i="10"/>
  <c r="F80" i="10"/>
  <c r="F79" i="10"/>
  <c r="F77" i="10"/>
  <c r="F76" i="10"/>
  <c r="F74" i="10"/>
  <c r="F73" i="10"/>
  <c r="F71" i="10"/>
  <c r="F70" i="10"/>
  <c r="F64" i="10"/>
  <c r="F63" i="10"/>
  <c r="F61" i="10"/>
  <c r="F60" i="10"/>
  <c r="F57" i="10"/>
  <c r="F56" i="10"/>
  <c r="F54" i="10"/>
  <c r="F53" i="10"/>
  <c r="F51" i="10"/>
  <c r="F50" i="10"/>
  <c r="F48" i="10"/>
  <c r="F47" i="10"/>
  <c r="D45" i="10"/>
  <c r="F45" i="10"/>
  <c r="F44" i="10"/>
  <c r="F42" i="10"/>
  <c r="F39" i="10"/>
  <c r="F38" i="10"/>
  <c r="F36" i="10"/>
  <c r="F35" i="10"/>
  <c r="F33" i="10"/>
  <c r="F32" i="10"/>
  <c r="F30" i="10"/>
  <c r="F29" i="10"/>
  <c r="D18" i="10"/>
  <c r="F32" i="11" l="1"/>
  <c r="F207" i="11"/>
  <c r="F370" i="11" s="1"/>
  <c r="F231" i="11"/>
  <c r="F372" i="11" s="1"/>
  <c r="F112" i="11"/>
  <c r="F366" i="11" s="1"/>
  <c r="F160" i="11"/>
  <c r="F368" i="11" s="1"/>
  <c r="F364" i="11"/>
  <c r="F270" i="11"/>
  <c r="F374" i="11" s="1"/>
  <c r="F361" i="11"/>
  <c r="F376" i="11" s="1"/>
  <c r="F151" i="10"/>
  <c r="F153" i="10" s="1"/>
  <c r="F162" i="10" s="1"/>
  <c r="F19" i="10"/>
  <c r="F156" i="10" s="1"/>
  <c r="F81" i="10"/>
  <c r="F158" i="10" s="1"/>
  <c r="F126" i="10"/>
  <c r="F140" i="10" s="1"/>
  <c r="F160" i="10" s="1"/>
  <c r="C41" i="8"/>
  <c r="C37" i="8"/>
  <c r="C34" i="8"/>
  <c r="C31" i="8"/>
  <c r="C28" i="8"/>
  <c r="C17" i="8"/>
  <c r="D8" i="8"/>
  <c r="C8" i="8"/>
  <c r="F378" i="11" l="1"/>
  <c r="F164" i="10"/>
  <c r="F42" i="8"/>
</calcChain>
</file>

<file path=xl/sharedStrings.xml><?xml version="1.0" encoding="utf-8"?>
<sst xmlns="http://schemas.openxmlformats.org/spreadsheetml/2006/main" count="1957" uniqueCount="1008">
  <si>
    <t>S.No</t>
  </si>
  <si>
    <t>Open Cubicle</t>
  </si>
  <si>
    <t>Description of facilities</t>
  </si>
  <si>
    <t>Work stations</t>
  </si>
  <si>
    <t>Toilet -1st Floor</t>
  </si>
  <si>
    <t>Toilet -Ground Floor</t>
  </si>
  <si>
    <t>Pantry- at Ground Floor</t>
  </si>
  <si>
    <t>TP Room</t>
  </si>
  <si>
    <t>IT /Server Room</t>
  </si>
  <si>
    <t>Electrical Room</t>
  </si>
  <si>
    <t>5X4</t>
  </si>
  <si>
    <t>4X3</t>
  </si>
  <si>
    <t>3X3</t>
  </si>
  <si>
    <t>Server UPS room with battery bank</t>
  </si>
  <si>
    <t>Closed Room for Auditor (with 5 sittings)</t>
  </si>
  <si>
    <t>SqM</t>
  </si>
  <si>
    <t>Meeting room (6 seated) attached with Reception</t>
  </si>
  <si>
    <t>For 20 Nos</t>
  </si>
  <si>
    <t>6X9</t>
  </si>
  <si>
    <t xml:space="preserve">QTY- TSPL </t>
  </si>
  <si>
    <t>9X6</t>
  </si>
  <si>
    <t>100 M</t>
  </si>
  <si>
    <t>For 15 Nos</t>
  </si>
  <si>
    <t>Cost</t>
  </si>
  <si>
    <t>Sl. No.</t>
  </si>
  <si>
    <t>Particulars</t>
  </si>
  <si>
    <t>Unit</t>
  </si>
  <si>
    <t>Qty</t>
  </si>
  <si>
    <t>Rate</t>
  </si>
  <si>
    <t>Amount</t>
  </si>
  <si>
    <t>EXCAVATION</t>
  </si>
  <si>
    <t>Excavation in all types of soil including dense soil, disintegrated/ weathered/ soft rock (Poclainable) for Footings of columns, Retaining walls, Core walls, catch pits, Lift pits, trenches for drains, etc., by mechanical means including manual excavation for leveling, dressing the edges, with all leads and lifts including back filling in layers of 150mm with watering and compaction. Dewatering of both ground and surface water, removal of slurry generated while excavation and keeping the area free of water with necessary shoring, struting, required for keeping earth in position etc,  Rate to include disposing the excess earth and spreading in layers to the required levels within the site wherever specified and carting away out side the site to the designated areas identified by the local authorities. 
Note:PCC area shall be considered for measurement (Working space &amp; provision of slopes if required for execution shall not be paid separately).</t>
  </si>
  <si>
    <t>Cum</t>
  </si>
  <si>
    <t>Supply and filling in foundations and the area whereever specified with approved good quality filling materials in plinths, area development etc. wherever specified  in layers of not exceeding 150 mm thick including breaking clods,storing,transportation ,double handling, watering, compacting each layer with vibratory compactor and at unaccessible places with wooden/steel rammers to achieve 90 to 95% proctor density at optimum moisture content, all leads and lifts, bailing/ pumping out of water to keep site dry while backfilling; cost shall include conveyance of all materials, labour, machinery etc. complete as directed.The rate to includes loading,unloading, hire and fuel charges for tools and plants and other incidental charges etc., complete.</t>
  </si>
  <si>
    <t>a</t>
  </si>
  <si>
    <t xml:space="preserve"> With excavated earth available at site ( for Foundtion &amp; Sides of Retaining walls)</t>
  </si>
  <si>
    <t>b</t>
  </si>
  <si>
    <t xml:space="preserve"> With approved quality earth brought from outside</t>
  </si>
  <si>
    <t>Sub total for Earthwork</t>
  </si>
  <si>
    <t>CONCRETE</t>
  </si>
  <si>
    <t>Providing and laying P.C.C. 1:4:8 of specified th. wherever specified using river sand, 40mm and down size metal including sub grade preparation,leveling, all leads and lifts,rough finishing at the top surface,curing and shuttering if necessary etc.,</t>
  </si>
  <si>
    <t>READY MIX CONCRETE / CONTROLLED CONCRETE</t>
  </si>
  <si>
    <t>(Design mix shall be as approved by the Structural Consultant / Employers representative. Micro silica to be used for the Concrete of higher grde than M45 Grade  )</t>
  </si>
  <si>
    <t xml:space="preserve">Columns </t>
  </si>
  <si>
    <t>Ground floor</t>
  </si>
  <si>
    <t>First floor</t>
  </si>
  <si>
    <t xml:space="preserve">Slab </t>
  </si>
  <si>
    <t xml:space="preserve">First Floor </t>
  </si>
  <si>
    <t xml:space="preserve">Terrace Floor </t>
  </si>
  <si>
    <t xml:space="preserve">Beams </t>
  </si>
  <si>
    <t>Staircase at all floors &amp; heights</t>
  </si>
  <si>
    <t>Plinth Beams</t>
  </si>
  <si>
    <t>Isolated/ combined Footing</t>
  </si>
  <si>
    <t>Sub Total Concrete</t>
  </si>
  <si>
    <t>Sqm</t>
  </si>
  <si>
    <t>STEEL</t>
  </si>
  <si>
    <t>Note : Unless noted otherwise the measurements in accordance with IS 1200. However reinforcement shall be measured only in lengths of bars as actually placed in position on standard weight basis, no allowance being made in the weight for rolling margin. Authorised laps and splices only will be measured. Chairs of any shape &amp; profile, Spacer bar of any shape &amp; profile, cover block, wastage and binding wire will not be measured and shall be included in the quoted rates.Quoted rate shall be deemed to have considered the above stipulation.Quoted rate to include lead, lift, placing  at all levels and as directed.</t>
  </si>
  <si>
    <t>Fe 415</t>
  </si>
  <si>
    <t>MT</t>
  </si>
  <si>
    <t>Sub Total Steel</t>
  </si>
  <si>
    <t>WATERPROOFING WORKS</t>
  </si>
  <si>
    <t xml:space="preserve">TERRACES </t>
  </si>
  <si>
    <t>Providing waterproofing to the roof by the following method with min. 10 years guarantee.</t>
  </si>
  <si>
    <t>S.no</t>
  </si>
  <si>
    <t>Item no</t>
  </si>
  <si>
    <t>Description</t>
  </si>
  <si>
    <t>Quantity</t>
  </si>
  <si>
    <t>MAS</t>
  </si>
  <si>
    <t>MASONRY WORKS</t>
  </si>
  <si>
    <t>TOTAL FOR MASONRY WORKS</t>
  </si>
  <si>
    <t>FLO</t>
  </si>
  <si>
    <t>FLOORING WORKS</t>
  </si>
  <si>
    <t>FLO 01</t>
  </si>
  <si>
    <t xml:space="preserve">Providing and laying Cement  Screed Concrete (Smooth finish) of 50mm thick average in cement concrete 1:2:4 using 12mm and down graded aggregates to be finished to receive the flooring,  includes compacting, curing, grooving of joints, etc, complete and with all leads and lifts, and as per the instructions of Engineer in Charge. </t>
  </si>
  <si>
    <t>FLO 02</t>
  </si>
  <si>
    <t>SKR 02</t>
  </si>
  <si>
    <t>Rmt</t>
  </si>
  <si>
    <t>FLO 03</t>
  </si>
  <si>
    <t>FLO 04</t>
  </si>
  <si>
    <t>SKR 04</t>
  </si>
  <si>
    <t>FLO 06</t>
  </si>
  <si>
    <t>FLO 08</t>
  </si>
  <si>
    <t>SKR 08</t>
  </si>
  <si>
    <t>TOTAL FOR FLOORING WORKS</t>
  </si>
  <si>
    <t>CLD</t>
  </si>
  <si>
    <t>DADO / CLADDING WORKS</t>
  </si>
  <si>
    <t>CLD 01</t>
  </si>
  <si>
    <t>CLD 02</t>
  </si>
  <si>
    <t>Providing and laying in position to pattern called for Brick cladding to walls /columns and other vertical faces  laid over backing of 20mm thick cement mortar 1:4 laid over cement slurry, joints filled and finished neat with pigmented white cement including  necessary grooves, curing etc., complete at all levels  as per specifications and drawings. The rate shall includes all scaffolding, curing, all incidental charges etc., complete with all leads &amp; lifts, at all levels as per the instructins of the Engineer in charge</t>
  </si>
  <si>
    <t>CLD 03</t>
  </si>
  <si>
    <t>Providing &amp; laying  Dry Brick cladding  of Wienerberger (Argeton) for external walls of the building,  of approved size and colour of  and quality with Aluminium substructure with horizontal support rails , with Aluminium joint and edge  profiles (joint profile for water draining with ACP structure at the bottom) with necessary clips,fixtures all as per the manufacturers specifications. (Wastages shall not be paid extra)</t>
  </si>
  <si>
    <t>TOTAL FOR CLADDING WORKS</t>
  </si>
  <si>
    <t>PLA</t>
  </si>
  <si>
    <t>PLASTERING WORKS</t>
  </si>
  <si>
    <t>PLA 01</t>
  </si>
  <si>
    <t>PLA 02</t>
  </si>
  <si>
    <t xml:space="preserve">Preparing the surface, Providing &amp; applying plastering to Internal masonry walls, columns, beams, jambs etc.,  12mm thick  with lime rendering in CM 1:6 (1 cement: 6 fine sand) with lime rendering in line and at all levels including hacking to RCC surfaces, fixing of Corner beads for corner protection, &amp; providing 150 mm wide GI plaster mesh Arpitha or equivalent approved make in the junctions of the masonry &amp; RCC works, over electrical conduiting and wherever applicable as per manufacturer's specifications,  plastering the mesh in CM 1:2. The work shall include cost of materials, labour, curing, all lead and lifts at all levels, loading and unloading, transportation, scaffolding and all other incidental charges etc., complete and as directed by the Engineer-in-charge. </t>
  </si>
  <si>
    <t>PLA 03</t>
  </si>
  <si>
    <t>Preparing the surface, providing &amp; applying Sponge finish Plastering for external walls  in two layers of base coat with 12mm thick in CM 1:6 &amp; finishing coat 8mm thick in CM 1:4 laid in panels with jointless finish as per design including cement punning of cornices/projection/grooves, scaffolding, drip mould of all shape and sizes, fixing of Corner beads for corner protection, &amp; 150 mm wide GI plaster mesh Arpitha or equivalent approved make in the junctions of the masonry &amp; R.C.C work, over electrical conduiting, &amp; wherever applicable as per manufacturer's specifications and   plastering the mesh in CM 1:2. The work shall include cost of materials, labour, curing, all lead and lifts at all levels, loading and unloading, transportation, scaffolding and all other incidental charges etc. and also provision for groove cutting wherever required, complete and as directed by the Engineer-in-charge.  The rate to include providing grooves of 15-20mm wide if any, wherever required as per the drawings.</t>
  </si>
  <si>
    <t>PLA 04</t>
  </si>
  <si>
    <t xml:space="preserve">Preparing surface, providing and applying Rough plaster for wall (to receive tiling work for Granite/ Marble/ ceramic/ vitrified tiles) with 10mm thick cement mortar 1:6. The work shall include cost of materials, labour, loading and unloading, transportation, curing, scaffolding and all other incidental charges, with all leads &amp; lifts at all levels.etc., complete and as directed by Engineer-in-charge. </t>
  </si>
  <si>
    <t>PLA 05</t>
  </si>
  <si>
    <t xml:space="preserve">Preparing the surface, Providing &amp; applying Plastering to masonry wall, RCC surfaces, 15mm thick in single coat to Service shafts, ducts,  etc.,  in CM 1:6 (1 cement: 6 fine sand) with waterproof compound (conplast or equivalent of approved make) &amp; sand faced (Sponge) finish at all levels, curing,  proper hacking to RCC surfaces, including fixing of 150mm wide GI plaster mesh Ariptha or equivalent of approved make in the junctions of the masonry &amp; RCC work wherever applicable as per manufacturer's specifications, plastering the mesh in CM 1:2. The work shall include cost of materials, providing grooves as per design, labour, curing, all lead and lifts at all levels, loading and unloading, transportation, scaffolding and all other incidental charges etc., complete and as directed by the Engineer-in-charge. </t>
  </si>
  <si>
    <t>TOTAL FOR PLASTER WORKS</t>
  </si>
  <si>
    <t>PAI</t>
  </si>
  <si>
    <t>PAINTING WORKS</t>
  </si>
  <si>
    <t>PAI 01</t>
  </si>
  <si>
    <t>PAI 02</t>
  </si>
  <si>
    <t xml:space="preserve">Providing and applying Acrylic emulsion paint for interiors walls with 2 coats of Birla white wall putty +1 coat of w/b primer and two coats of  emulsion paint of asian/berger/jotun make, for walls of approved colour.  And preparing the surface by cleaning/sanding, filling up the cracks with crack filler, erecting and dismantling of scaffolding as &amp; when it is required, finishing the surface with roller etc., complete. Note: Contractor shall arrange for his own scaffolding materials, ladders etc., legs of the ladders shall be covered properly with gunny bags so that floor does not get damaged. Floor shall be properly covered with plastic sheets to avoid spillage of paint while applying etc., complete  with all leads &amp; lifts at all levels complete and as directed by Engineer-in-charge. </t>
  </si>
  <si>
    <t>PAI 05</t>
  </si>
  <si>
    <t>PAI 06</t>
  </si>
  <si>
    <t>Providing and applying 2 coats of Oil bound Distemper of approved shade /colour/make   over a coat of primer.the rate to include preparing the surface ,scaffolding etc complete at all leads and lifts as per the instructions of the Engineer in charge.</t>
  </si>
  <si>
    <t>PAI 07</t>
  </si>
  <si>
    <t>Providing and applying 2 coats of White wash (manufactured by SURFACOATS)/SNOWCEM, of approved color/shade, over one coat of JK/BIRLA white cement primer over sponge plastered surface (inside ducts) etc., including preparing the surface by cleaning the cement mortar, removing the dust/dirt/oil/grease, sanding, filling up the dents, cracks, undulations with crack filler of approved make, erecting and dismantling of scaffolding, curing etc., complete  with all leads &amp; lifts at all levels complete and as directed by Engineer-in-charge.</t>
  </si>
  <si>
    <t>TOTAL FOR PAINTING WORKS</t>
  </si>
  <si>
    <t>FAB</t>
  </si>
  <si>
    <t>NON-STRUCTURAL METAL WORKS</t>
  </si>
  <si>
    <t>FAB 01</t>
  </si>
  <si>
    <t>Kgs</t>
  </si>
  <si>
    <t>FAB 02</t>
  </si>
  <si>
    <t>FAB 03</t>
  </si>
  <si>
    <t>FAB 04</t>
  </si>
  <si>
    <t>Providing ,Fabricating and fixing in position Powder coated MS Railing (Terrace)  using Tata Tube or equivalent make of , with MS  top rail of 50mm dia with required vertical supports  as specified in detailed drawings or at a span of  1.2m as per the site conditions  .All MS sections to be treated with two coats of enamel painting over a coat of primer and the work to include the cost of materials,labour,machinery all leads and lifts complete as directed by the Engineer -in-charge</t>
  </si>
  <si>
    <t>TOTAL FOR NON STRUCTURAL METAL WORKS</t>
  </si>
  <si>
    <t>WWK</t>
  </si>
  <si>
    <t>WWK01</t>
  </si>
  <si>
    <t>WWK01A</t>
  </si>
  <si>
    <t>WWK05</t>
  </si>
  <si>
    <t>TOTAL FOR DOORS AND JOINERY WORKS</t>
  </si>
  <si>
    <t>ADW</t>
  </si>
  <si>
    <t>ADW 01</t>
  </si>
  <si>
    <t>ADW 02</t>
  </si>
  <si>
    <t>ADW 03</t>
  </si>
  <si>
    <t>ADW 04</t>
  </si>
  <si>
    <t>Nos</t>
  </si>
  <si>
    <t>ADW 05</t>
  </si>
  <si>
    <t>ADW 06</t>
  </si>
  <si>
    <t>ARC</t>
  </si>
  <si>
    <t>ARCHITECTURAL FINISHING WORKS</t>
  </si>
  <si>
    <t>ARC 01</t>
  </si>
  <si>
    <r>
      <t xml:space="preserve">Design, Supply, Fabrication and Installation of Fixed (Single Glass Unit) Glazing  with  Powder coated  Aluminium frame Systems of Hindalco/Jindal(or equivalent make) as per approved design &amp; specification using  aluminium extruded sections of 6063 grade alloy -glazing unit panels  being fixed as shown in the drawing and T6 tempered </t>
    </r>
    <r>
      <rPr>
        <b/>
        <sz val="10"/>
        <rFont val="Arial"/>
        <family val="2"/>
      </rPr>
      <t>Glass 8 mm thk</t>
    </r>
    <r>
      <rPr>
        <sz val="10"/>
        <rFont val="Arial"/>
        <family val="2"/>
      </rPr>
      <t xml:space="preserve"> of Asahi/Modi/Saint Gobain make along with other standard  hardwares, fittings etc complete as per design, details and specification given in the drawing and approved by the architect, including all hardware and consumables all complete as directed.</t>
    </r>
  </si>
  <si>
    <t>TOTAL FOR ARCHITECTURAL FINISHING WORKS</t>
  </si>
  <si>
    <t>MIS</t>
  </si>
  <si>
    <t>MISCELLENEOUS WORKS</t>
  </si>
  <si>
    <t>MIS 01</t>
  </si>
  <si>
    <r>
      <t>Providing and fixing of Mirror</t>
    </r>
    <r>
      <rPr>
        <sz val="10"/>
        <color indexed="10"/>
        <rFont val="Arial"/>
        <family val="2"/>
      </rPr>
      <t xml:space="preserve"> </t>
    </r>
    <r>
      <rPr>
        <sz val="10"/>
        <rFont val="Arial"/>
        <family val="2"/>
      </rPr>
      <t>for Toilets</t>
    </r>
    <r>
      <rPr>
        <sz val="10"/>
        <color indexed="10"/>
        <rFont val="Arial"/>
        <family val="2"/>
      </rPr>
      <t xml:space="preserve"> </t>
    </r>
    <r>
      <rPr>
        <sz val="10"/>
        <rFont val="Arial"/>
        <family val="2"/>
      </rPr>
      <t xml:space="preserve">of 8mm thick of approved quality with necessary bevelling to shape and pattern as per the detail drawing. The mirror shall be fixed to 25 x 25mm salwood frame work placed at 2'0'' c/c both ways, the frame work shall be cladded with 12mm thk plywood and finished with mirror using stainless "U"," L" and Z type running linear clips and 3M make double sided adhesive tape as per detail drawings. </t>
    </r>
  </si>
  <si>
    <t>MIS 02</t>
  </si>
  <si>
    <t>MIS 03</t>
  </si>
  <si>
    <t>Supply,Fabricating &amp; fixing in position  MS window grills at all levels and heights for window openings considered at the rate of 1.5 Kgs per sft made of M.S  square Bars including all the necessary fixtures,bolts and 2 coat of synthetic enamel paint  over a coat of primer all as per the design and drawings provided as per the Architects /Engineers approval . The rate to include necessary welding wherever necessary as per the instructions at site.</t>
  </si>
  <si>
    <t>MIS 04</t>
  </si>
  <si>
    <t>Providing Flagging course around the building for plinth protection by laying Cement screed concrete 25mm thk  as per (Item FLO 01)   CM 1:6   (10-20mm thk ),   etc all  as per the architects instructions and approval.The sloping details to be as per the Architectural drawings/as per site conditions.</t>
  </si>
  <si>
    <t>MIS 05</t>
  </si>
  <si>
    <t>Providing &amp; fixing Precast Concrete Slab 75-100mm thk for Duct cover  as per details and drawings at all lvls &amp; heights with scaffolding etc complete.</t>
  </si>
  <si>
    <t>MIS 06</t>
  </si>
  <si>
    <t xml:space="preserve">Providing and fixing Poly Carbonate sheet for duct covering for all ducts with 50 x 50 x 6 mm angle as per the detailed drawings, including the necessary fixtures required etc., complete at all levels including all leads and lifts as per the instructions of Engineer in Charge. </t>
  </si>
  <si>
    <t>MIS 07</t>
  </si>
  <si>
    <t>Providing &amp; laying 20mm thk. Pre-polished Granite Urinal partitions of size  as per the detailed drawing, polished on both side with bull nosing at exposed edges,  including cutting groove in wall, finishing/grouting with cement mortor,making provision for fixing bolts and nuts, sealing the joints with sealant (Dow corning), curing, cleaning when ever instructed, pointing of joints with white/coloured cement, etc., complete with all leads &amp; lifts at all levels &amp;as per the instructions of Engineer in Charge.</t>
  </si>
  <si>
    <t>MIS 08</t>
  </si>
  <si>
    <t>Supply ,Fabrication and  Installation of  Aluminium Composite Panel with 4mm thk  ACP sheets of Alcobond or equivalent make rivetted to the space frame as per the detailed drawings and also as per the manufacturers instructions and specifications ,duly adequate to withstand the wind load as per IS 875, complete as directed by the Engineer in Charge..The rate to include all fixing anchors,brackets,nuts ,screws ,bolts all consumables etc complete.</t>
  </si>
  <si>
    <t>MIS 09</t>
  </si>
  <si>
    <t>TOTAL FOR MISCELLENEOUS WORKS</t>
  </si>
  <si>
    <t>TOTAL - ARCHITECTURAL WORKS</t>
  </si>
  <si>
    <t>(Contract is on EPC lumpsum basis &amp; Items for execution shall be selected as per below brief specifications/ line items)</t>
  </si>
  <si>
    <t xml:space="preserve"> STRUCTURAL WORKS - Servcie Building</t>
  </si>
  <si>
    <t>Sl no</t>
  </si>
  <si>
    <t>Qty.</t>
  </si>
  <si>
    <t>A</t>
  </si>
  <si>
    <t xml:space="preserve">SANITARY FIXTURES </t>
  </si>
  <si>
    <r>
      <t xml:space="preserve"> Supplying,Installing , testing and commissioning  white colour glazed wall hung </t>
    </r>
    <r>
      <rPr>
        <b/>
        <sz val="10"/>
        <rFont val="Arial"/>
        <family val="2"/>
      </rPr>
      <t xml:space="preserve">European water closet with  flush tank </t>
    </r>
    <r>
      <rPr>
        <sz val="10"/>
        <rFont val="Arial"/>
        <family val="2"/>
      </rPr>
      <t xml:space="preserve"> with all internal parts, fixing materials, pair of chair brackets, solid seat and cover with hinges and fixing screws, sealant  ,WC connector  , CP connecting pipes, angle valve,complete.</t>
    </r>
  </si>
  <si>
    <t>Supply</t>
  </si>
  <si>
    <t>Installation</t>
  </si>
  <si>
    <t>Cp fittings</t>
  </si>
  <si>
    <r>
      <t xml:space="preserve">Supplying ,Installing testing and commissioning </t>
    </r>
    <r>
      <rPr>
        <b/>
        <sz val="10"/>
        <rFont val="Arial"/>
        <family val="2"/>
      </rPr>
      <t xml:space="preserve">CP. Health faucet </t>
    </r>
    <r>
      <rPr>
        <sz val="10"/>
        <rFont val="Arial"/>
        <family val="2"/>
      </rPr>
      <t>( two in one) with flexible hose,CP Angle valve, wall flange, supporting hook with screws, fixing materials and sealant to all sides of wall flange complete.</t>
    </r>
  </si>
  <si>
    <r>
      <t>Supplying,Installing , testing and commissioning white color below counter oval</t>
    </r>
    <r>
      <rPr>
        <b/>
        <sz val="10"/>
        <rFont val="Arial"/>
        <family val="2"/>
      </rPr>
      <t xml:space="preserve"> </t>
    </r>
    <r>
      <rPr>
        <sz val="10"/>
        <rFont val="Arial"/>
        <family val="2"/>
      </rPr>
      <t xml:space="preserve"> </t>
    </r>
    <r>
      <rPr>
        <b/>
        <sz val="10"/>
        <rFont val="Arial"/>
        <family val="2"/>
      </rPr>
      <t>wash basin</t>
    </r>
    <r>
      <rPr>
        <sz val="10"/>
        <rFont val="Arial"/>
        <family val="2"/>
      </rPr>
      <t xml:space="preserve"> </t>
    </r>
    <r>
      <rPr>
        <b/>
        <sz val="10"/>
        <rFont val="Arial"/>
        <family val="2"/>
      </rPr>
      <t xml:space="preserve"> </t>
    </r>
    <r>
      <rPr>
        <sz val="10"/>
        <rFont val="Arial"/>
        <family val="2"/>
      </rPr>
      <t>with pair of C I supporting brackets duly painted with fixing screws or supporting screws as per manufacturers instructions, sealant for the joints, 1 no 15 mm long body bib cock, 1 nos CP inlet connection pipe with  1 no 15 mm C P angle valve, wall flanges, C P waste coupling, CP extension pipe up to wall , 1 no CP bottle trap , complete. ( counter sahll be prepared by other agencies)</t>
    </r>
  </si>
  <si>
    <r>
      <t xml:space="preserve">Supplying,Installing , testing and commissioning white color </t>
    </r>
    <r>
      <rPr>
        <b/>
        <sz val="10"/>
        <rFont val="Arial"/>
        <family val="2"/>
      </rPr>
      <t xml:space="preserve"> Rectangular </t>
    </r>
    <r>
      <rPr>
        <sz val="10"/>
        <rFont val="Arial"/>
        <family val="2"/>
      </rPr>
      <t xml:space="preserve"> </t>
    </r>
    <r>
      <rPr>
        <b/>
        <sz val="10"/>
        <rFont val="Arial"/>
        <family val="2"/>
      </rPr>
      <t>wash basin</t>
    </r>
    <r>
      <rPr>
        <sz val="10"/>
        <rFont val="Arial"/>
        <family val="2"/>
      </rPr>
      <t xml:space="preserve"> </t>
    </r>
    <r>
      <rPr>
        <b/>
        <sz val="10"/>
        <rFont val="Arial"/>
        <family val="2"/>
      </rPr>
      <t xml:space="preserve"> </t>
    </r>
    <r>
      <rPr>
        <sz val="10"/>
        <rFont val="Arial"/>
        <family val="2"/>
      </rPr>
      <t xml:space="preserve">with pair of C I supporting brackets duly painted with fixing screws or supporting screws as per manufacturers instructions, sealant for the joints, 1 no 15 mm long body bib cock, 1 nos CP inlet connection pipe with  1 no 15 mm C P angle valve, wall flanges, C P waste coupling, CP extension pipe up to wall , 1 no CP bottle trap , complete. </t>
    </r>
  </si>
  <si>
    <r>
      <t xml:space="preserve">Supplying ,Installing testing and fixing at the required height </t>
    </r>
    <r>
      <rPr>
        <b/>
        <sz val="10"/>
        <rFont val="Arial"/>
        <family val="2"/>
      </rPr>
      <t>CP bibtap with</t>
    </r>
    <r>
      <rPr>
        <sz val="10"/>
        <rFont val="Arial"/>
        <family val="2"/>
      </rPr>
      <t xml:space="preserve"> wall flange, fixing materials and sealant to all sides of wall flange complete.</t>
    </r>
  </si>
  <si>
    <r>
      <t xml:space="preserve">Supplying and installing in position with all fixing materials  for </t>
    </r>
    <r>
      <rPr>
        <b/>
        <sz val="10"/>
        <rFont val="Arial"/>
        <family val="2"/>
      </rPr>
      <t>urinal partitions</t>
    </r>
    <r>
      <rPr>
        <sz val="10"/>
        <rFont val="Arial"/>
        <family val="2"/>
      </rPr>
      <t xml:space="preserve"> including all leads and lift complete</t>
    </r>
  </si>
  <si>
    <r>
      <t xml:space="preserve">Supplying ,and fixing in position approved make  </t>
    </r>
    <r>
      <rPr>
        <b/>
        <sz val="10"/>
        <rFont val="Arial"/>
        <family val="2"/>
      </rPr>
      <t xml:space="preserve">CP. Toilet paper holder </t>
    </r>
    <r>
      <rPr>
        <sz val="10"/>
        <rFont val="Arial"/>
        <family val="2"/>
      </rPr>
      <t>, in executive toilets including fixing materials and sealant to all sides of wall complete.</t>
    </r>
  </si>
  <si>
    <r>
      <t xml:space="preserve">Installing, testing and commissioning of approved make </t>
    </r>
    <r>
      <rPr>
        <b/>
        <sz val="11"/>
        <rFont val="Arial"/>
        <family val="2"/>
      </rPr>
      <t xml:space="preserve">stainless steel kitchen sink </t>
    </r>
    <r>
      <rPr>
        <sz val="11"/>
        <rFont val="Arial"/>
        <family val="2"/>
      </rPr>
      <t>with , waste coupling of 32mm dia, with 190 mm long connection pipe, Sink cock with swinging wall mounted type spout, providing sealant alround the sink fixed to the counter complete.</t>
    </r>
  </si>
  <si>
    <t>Single bowl and single drain board : size: 800 / 500</t>
  </si>
  <si>
    <t>Waste coupling shall be considered as per the sink type</t>
  </si>
  <si>
    <t>supply</t>
  </si>
  <si>
    <t>Make : Frankie</t>
  </si>
  <si>
    <t>CP fittings :Jaquar</t>
  </si>
  <si>
    <r>
      <t xml:space="preserve">Installing testing and commissioning </t>
    </r>
    <r>
      <rPr>
        <b/>
        <sz val="11"/>
        <rFont val="Arial"/>
        <family val="2"/>
      </rPr>
      <t xml:space="preserve"> C P shower unit</t>
    </r>
    <r>
      <rPr>
        <sz val="11"/>
        <rFont val="Arial"/>
        <family val="2"/>
      </rPr>
      <t xml:space="preserve"> comprising of single liver diverter, with mixer with provision for  overhead shower , with spout, long bend pipe and wall flange, shower arm light body with wall flange complete.</t>
    </r>
  </si>
  <si>
    <t>CP fittings : Jaquar/ Equivalent</t>
  </si>
  <si>
    <t xml:space="preserve">Shower : Single liver diverter </t>
  </si>
  <si>
    <t xml:space="preserve">Shower Head - - </t>
  </si>
  <si>
    <t xml:space="preserve">Shower Arm - </t>
  </si>
  <si>
    <r>
      <t>Supplying, installing , testing and commissioning approved make</t>
    </r>
    <r>
      <rPr>
        <b/>
        <sz val="11"/>
        <rFont val="Arial"/>
        <family val="2"/>
      </rPr>
      <t xml:space="preserve"> water heater</t>
    </r>
    <r>
      <rPr>
        <sz val="11"/>
        <rFont val="Arial"/>
        <family val="2"/>
      </rPr>
      <t xml:space="preserve"> of below mentioned capacity capable of withstanding high pressure  ( up to 6.5 bar ) comprising of polypropelene body, built in pressure releif valve , non return valve , anti vaccum valve , drain velve , adjustable thermostat adjustable to 75 deg cen, and thermal cutout able to operate on 230V 50 HZ single phase supply covered with PUF insulation , CP connecting pipes, Cp angle valve of 15 mm dia , BUILT IN NRV all leads and lifts complete</t>
    </r>
  </si>
  <si>
    <t xml:space="preserve">Make : </t>
  </si>
  <si>
    <t>Model No:</t>
  </si>
  <si>
    <t>CP fittings :</t>
  </si>
  <si>
    <t>Supplying , installing in position mirror near wash basin with ply wood backing and pvc beading all round with nfixing hooks all leads and lifts complete</t>
  </si>
  <si>
    <t>Size : 550 x 450</t>
  </si>
  <si>
    <r>
      <t xml:space="preserve">Supplying ,and fixing in position approved make  </t>
    </r>
    <r>
      <rPr>
        <b/>
        <sz val="10"/>
        <rFont val="Arial"/>
        <family val="2"/>
      </rPr>
      <t xml:space="preserve">CP TOWEL ROD 600 MM LONG  </t>
    </r>
    <r>
      <rPr>
        <sz val="10"/>
        <rFont val="Arial"/>
        <family val="2"/>
      </rPr>
      <t xml:space="preserve"> toilets including fixing materials and sealant to all sides of wall complete.</t>
    </r>
  </si>
  <si>
    <t xml:space="preserve">Make </t>
  </si>
  <si>
    <r>
      <t xml:space="preserve">Supplying ,and fixing in position approved make  </t>
    </r>
    <r>
      <rPr>
        <b/>
        <sz val="10"/>
        <rFont val="Arial"/>
        <family val="2"/>
      </rPr>
      <t xml:space="preserve">CP. GRAB BAR in physically challenged </t>
    </r>
    <r>
      <rPr>
        <sz val="10"/>
        <rFont val="Arial"/>
        <family val="2"/>
      </rPr>
      <t xml:space="preserve"> toilets including fixing materials and sealant to all sides of wall complete.</t>
    </r>
  </si>
  <si>
    <t xml:space="preserve">make of all sanitary ware : hindware and Cp fittings jaquar continental range </t>
  </si>
  <si>
    <t>TOTAL OF SANITARY FIXTURES</t>
  </si>
  <si>
    <t>B</t>
  </si>
  <si>
    <t>INTERNAL SEWERAGE SYSTEM</t>
  </si>
  <si>
    <r>
      <t>Supplying , installing , testing and commissioning approved make SWR P V C  pipes conforming to IS 13592</t>
    </r>
    <r>
      <rPr>
        <b/>
        <sz val="10"/>
        <rFont val="Arial"/>
        <family val="2"/>
      </rPr>
      <t xml:space="preserve"> TYPE ' B '</t>
    </r>
    <r>
      <rPr>
        <sz val="10"/>
        <rFont val="Arial"/>
        <family val="2"/>
      </rPr>
      <t xml:space="preserve"> for  soil and waste drainage system including necessary fittings, fixing and jointing material all leads and lifts, P C C support at all fittings and on straight run of pipes laid below ground  or in sunken portion, OR providing hi-tech clamps to pipeson straight run , change in direction and </t>
    </r>
    <r>
      <rPr>
        <b/>
        <sz val="10"/>
        <rFont val="Arial"/>
        <family val="2"/>
      </rPr>
      <t>for suspended floor traps  for suspeded piping system including drilling for dash fasteners, anchor bolts, 10 mm GI threaded rods ( variable as per pipe dia ) to suit the site condition , nuts, bolts and washers as required</t>
    </r>
    <r>
      <rPr>
        <sz val="10"/>
        <rFont val="Arial"/>
        <family val="2"/>
      </rPr>
      <t xml:space="preserve"> , channels for supporting traps, all leads and lifts, complete.</t>
    </r>
  </si>
  <si>
    <t>Internal</t>
  </si>
  <si>
    <t>a) 75 mm dia</t>
  </si>
  <si>
    <t>b) 110 mm dia</t>
  </si>
  <si>
    <t>Verticals</t>
  </si>
  <si>
    <t>a) 50 mm dia</t>
  </si>
  <si>
    <t>b) 75 mm dia</t>
  </si>
  <si>
    <t>c) 110 mm dia</t>
  </si>
  <si>
    <t>Ceiling</t>
  </si>
  <si>
    <t>a) 110 mm dia</t>
  </si>
  <si>
    <t>b) 160 mm dia</t>
  </si>
  <si>
    <t xml:space="preserve">Make :  Astral </t>
  </si>
  <si>
    <t>Supplying , installing , testing and commissioning approved make u P V C pressure pipes ( 6 kg/sqcm)conforming to IS 4985 for waste drainage system including necessary fittings, fixing and jointing material all leads and lifts complete.</t>
  </si>
  <si>
    <t>a) 40 mm dia</t>
  </si>
  <si>
    <t>b) 50 mm dia</t>
  </si>
  <si>
    <r>
      <t xml:space="preserve">Supplying , installing, testing and commissioning  pvc   </t>
    </r>
    <r>
      <rPr>
        <b/>
        <sz val="10"/>
        <rFont val="Arial"/>
        <family val="2"/>
      </rPr>
      <t>inlet floor trap</t>
    </r>
    <r>
      <rPr>
        <sz val="10"/>
        <rFont val="Arial"/>
        <family val="2"/>
      </rPr>
      <t xml:space="preserve"> conforming to IS 3989 with required P C C support placed to required level as per site condition, CP grating, complete.</t>
    </r>
  </si>
  <si>
    <t>a) 110 mm dia for floor trap and 75 mm dia outlet</t>
  </si>
  <si>
    <t>b) P trap</t>
  </si>
  <si>
    <r>
      <t xml:space="preserve">Supplying,fabricating and placing in position M S angle supports </t>
    </r>
    <r>
      <rPr>
        <b/>
        <sz val="10"/>
        <rFont val="Arial"/>
        <family val="2"/>
      </rPr>
      <t xml:space="preserve">( to fix the watersupply and drainage lines) </t>
    </r>
    <r>
      <rPr>
        <sz val="10"/>
        <rFont val="Arial"/>
        <family val="2"/>
      </rPr>
      <t>in shafts, on walls, below ceiling,below soffit of beams with a coat of red oxide primer and two coats of approved colour of enamel paint including all leads and lifts, required scaffolding, complete.</t>
    </r>
  </si>
  <si>
    <t>Making openings in beams/ slabs to draw water supply and draiange lines by core cutting with mechanical equipment only.</t>
  </si>
  <si>
    <t xml:space="preserve">In beams 200 mm x 150 mm </t>
  </si>
  <si>
    <t>In slab 100 mm dia</t>
  </si>
  <si>
    <t>In slab 150 mm dia</t>
  </si>
  <si>
    <t>In retaining wall</t>
  </si>
  <si>
    <t>Providing Grout to  the  openings in beams/ slabs  made to draw water supply and draiange lines by core cutting with mechanical equipment and filling the annular space with chemical grout as per manufacturers recommendation and to attain leakless joint complete with all l;eads and lifts.</t>
  </si>
  <si>
    <t>Supplying installing testing and commissioning approved make oil and grese trap with required inlets and outlets all leads and lifts complete.</t>
  </si>
  <si>
    <t xml:space="preserve">Make : Aco </t>
  </si>
  <si>
    <t>TOTAL FOR INTERNAL SEWERAGE SYSTEM</t>
  </si>
  <si>
    <t>C</t>
  </si>
  <si>
    <t>WATER SUPPLY SYSTEM  - DOMESTIC</t>
  </si>
  <si>
    <t>Supplying, installing testing of approved make medium quality CPVC  SDR 11 pipes manufactured to meet the requirements of ASTM-D 2846and higher dia of pipes in SCH 40 and SCH 80 as per ASTM F441 and fittings as per ASTM F 439 with all specials such as bends, tees  etc.,  including necessary cutting,solvent welding  fixing on walls, laying below ground etc.,The quoted rate shall include for chasing the walls, making bores in walls and making good the chased surfaces in cement mortar 1:3, etc. complete</t>
  </si>
  <si>
    <t xml:space="preserve">Internal </t>
  </si>
  <si>
    <t xml:space="preserve">a) pipe size 15 mm </t>
  </si>
  <si>
    <t>b) pipe size 20 mm</t>
  </si>
  <si>
    <t xml:space="preserve">c) pipe size 25 mm </t>
  </si>
  <si>
    <t xml:space="preserve">d ) pipe size 32 mm </t>
  </si>
  <si>
    <t xml:space="preserve">e ) pipe size 40 mm </t>
  </si>
  <si>
    <t xml:space="preserve">f ) pipe size 80mm at ground level </t>
  </si>
  <si>
    <t xml:space="preserve">Vertical </t>
  </si>
  <si>
    <t xml:space="preserve">(a) pipe size 25 mm </t>
  </si>
  <si>
    <t xml:space="preserve">(b) pipesize 50 mm </t>
  </si>
  <si>
    <t xml:space="preserve">c) 65 mm dia </t>
  </si>
  <si>
    <t>Terrace</t>
  </si>
  <si>
    <t xml:space="preserve">(a) pipesize 50 mm </t>
  </si>
  <si>
    <t>bore well to sump - approximate</t>
  </si>
  <si>
    <t>imate</t>
  </si>
  <si>
    <t xml:space="preserve">UG sump to oht - approximate </t>
  </si>
  <si>
    <t>(a) pipe size 65mm dia</t>
  </si>
  <si>
    <t>Municipal   line to sump - approximate</t>
  </si>
  <si>
    <t>Tanker line to sump - approximate</t>
  </si>
  <si>
    <t>(a) pipe size 100 mm dia</t>
  </si>
  <si>
    <t>Make : astral</t>
  </si>
  <si>
    <r>
      <t xml:space="preserve">Supplying, Installing , testing and commissioning approved make </t>
    </r>
    <r>
      <rPr>
        <b/>
        <sz val="10"/>
        <rFont val="Arial"/>
        <family val="2"/>
      </rPr>
      <t>concealed stop cock</t>
    </r>
    <r>
      <rPr>
        <sz val="10"/>
        <rFont val="Arial"/>
        <family val="2"/>
      </rPr>
      <t xml:space="preserve"> with necessary fixing materials, wall flange complete.</t>
    </r>
  </si>
  <si>
    <t>a) 20 mm (Internal dia)</t>
  </si>
  <si>
    <r>
      <t xml:space="preserve">Supplying, Fixing approved make gun metal </t>
    </r>
    <r>
      <rPr>
        <b/>
        <sz val="10"/>
        <rFont val="Arial"/>
        <family val="2"/>
      </rPr>
      <t>Ball valve</t>
    </r>
    <r>
      <rPr>
        <sz val="10"/>
        <rFont val="Arial"/>
        <family val="2"/>
      </rPr>
      <t xml:space="preserve"> to suit the diameter including necessary fittings etc.complete</t>
    </r>
  </si>
  <si>
    <t xml:space="preserve">a) 15 mm dia </t>
  </si>
  <si>
    <t xml:space="preserve">b) 20 mm dia  </t>
  </si>
  <si>
    <t>c) 25 mm dia</t>
  </si>
  <si>
    <t>d) 40 mm dia</t>
  </si>
  <si>
    <t>e) 50 mm dia</t>
  </si>
  <si>
    <t>Make : VB</t>
  </si>
  <si>
    <r>
      <t>Supplying fixing testing and commissioning of approved make</t>
    </r>
    <r>
      <rPr>
        <b/>
        <sz val="10"/>
        <rFont val="Arial"/>
        <family val="2"/>
      </rPr>
      <t xml:space="preserve"> slim seal butterfly valves </t>
    </r>
    <r>
      <rPr>
        <sz val="10"/>
        <rFont val="Arial"/>
        <family val="2"/>
      </rPr>
      <t>with necessary flanges nuts, bolts neoprene rubber gaskets complete confirming to I S 13095 : 1991 specifications.</t>
    </r>
  </si>
  <si>
    <t>a) 65 mm dia</t>
  </si>
  <si>
    <r>
      <t>Supplying, Fixing approved make gun metal</t>
    </r>
    <r>
      <rPr>
        <b/>
        <sz val="10"/>
        <rFont val="Arial"/>
        <family val="2"/>
      </rPr>
      <t xml:space="preserve"> Non return valve</t>
    </r>
    <r>
      <rPr>
        <sz val="10"/>
        <rFont val="Arial"/>
        <family val="2"/>
      </rPr>
      <t xml:space="preserve"> to suit the diameter including necessary fittings,  etc.complete</t>
    </r>
  </si>
  <si>
    <r>
      <t xml:space="preserve">Supplying, installing, testing and commissioning of </t>
    </r>
    <r>
      <rPr>
        <b/>
        <sz val="10"/>
        <rFont val="Arial"/>
        <family val="2"/>
      </rPr>
      <t>submersible electrical driven pump</t>
    </r>
    <r>
      <rPr>
        <sz val="10"/>
        <rFont val="Arial"/>
        <family val="2"/>
      </rPr>
      <t xml:space="preserve"> to lift domestic water  with all necessary arrangements to operate on 3 PH 50 HZ, 440V AC supply fitted on a common base frame accessories to lift the pump during maintenance , control panel with wiring from TPN switch to control panel and to the pump and the control panel comprising of O/L relays, single phase preventor,separate overload trip and relayset, ON/OFF/TRIP indicating lamps,start/stop push buttons etc., complete as complete. </t>
    </r>
  </si>
  <si>
    <t>Duty of the Pump</t>
  </si>
  <si>
    <t>2.0 lps at 25 m head (1 W+ 1st.by = 1No set)</t>
  </si>
  <si>
    <t>Set</t>
  </si>
  <si>
    <t xml:space="preserve">Storm water sump pump with solid handling capacity of 3 mm </t>
  </si>
  <si>
    <t>Make : Grundfoss</t>
  </si>
  <si>
    <r>
      <t xml:space="preserve">Supplying, Installing testing and commissioning approved make </t>
    </r>
    <r>
      <rPr>
        <b/>
        <sz val="10"/>
        <rFont val="Arial"/>
        <family val="2"/>
      </rPr>
      <t>water level controller</t>
    </r>
    <r>
      <rPr>
        <sz val="10"/>
        <rFont val="Arial"/>
        <family val="2"/>
      </rPr>
      <t xml:space="preserve"> with cabling in P V C conduit ( 3 core &amp; multi strand copper wire 1.5 sq mm) and automatic water level indicator digital type, indicating the level of water in percentage  with 6 core multistrand 1.5 sqmm wire in P V C conduit. The controller to operate on 440V with a circuit supply of 9V DC and probe voltage of 12 V AC, 5A relay 2nos,the probes shall be made 304 grade S S molded in high impact P V C, all enclosed in a  powder coated die folded sheet metal box.etc complete,from the control panel, U G sump TPN switch and OHT.</t>
    </r>
  </si>
  <si>
    <t>Length of cable</t>
  </si>
  <si>
    <t>Length of conduit</t>
  </si>
  <si>
    <t>make : Sri Vinayaka</t>
  </si>
  <si>
    <r>
      <t>Providing and constructing</t>
    </r>
    <r>
      <rPr>
        <b/>
        <sz val="10"/>
        <rFont val="Arial"/>
        <family val="2"/>
      </rPr>
      <t xml:space="preserve"> water meter chamber</t>
    </r>
    <r>
      <rPr>
        <sz val="10"/>
        <rFont val="Arial"/>
        <family val="2"/>
      </rPr>
      <t xml:space="preserve"> over a bed of P C C 1:4:8,in 200 mm thick solid block in C M 1:8, both internal and external plastering in C M 1:6, medium duty precast concrete cover with all leads and lifts, including curing complete.</t>
    </r>
  </si>
  <si>
    <t>Size of chamber 750 X 750 x 600 mm clear</t>
  </si>
  <si>
    <r>
      <t>Providing and constructing inspection chamber</t>
    </r>
    <r>
      <rPr>
        <b/>
        <sz val="10"/>
        <rFont val="Arial"/>
        <family val="2"/>
      </rPr>
      <t xml:space="preserve"> ( for bore well) </t>
    </r>
    <r>
      <rPr>
        <sz val="10"/>
        <rFont val="Arial"/>
        <family val="2"/>
      </rPr>
      <t>with first quality table molded bricks of standard size in C M 1:6 over a P C C bed of 1 4 8 of 100 mm thick, internal surface plastered smooth and externally finished rough including providing P C C for channeling  and providing pre cast slab of 100 mm thick with frame and cover including curing all leads and lifts fixing in position fiber coated steps etc., complete.</t>
    </r>
  </si>
  <si>
    <t>Supplying, Fixing approved make pressure reducing valve with pressure guage and stop valves assembly  to suit the diameter including necessary fittings, etc.complete</t>
  </si>
  <si>
    <t>Make : Honeywell</t>
  </si>
  <si>
    <t>Supplying , installing in position fabricated GI , MS and P V C puddle flanges as per the drawing with the required length , tieing in position with the reinforcement , hot dip galvanising for MS and GI puddle flanges with all leads and lift complete.</t>
  </si>
  <si>
    <t>OVER HEAD WATER TANK</t>
  </si>
  <si>
    <t>DOMESTIC WATER STORAGE TANK</t>
  </si>
  <si>
    <t>Over flow  500 mm dia</t>
  </si>
  <si>
    <t>Air vent 65 mm dia with mosquito proof</t>
  </si>
  <si>
    <t xml:space="preserve">mesh </t>
  </si>
  <si>
    <t>Medium duty C I manhole frame and cover of size 600 x 600</t>
  </si>
  <si>
    <t>Outlet 50 mm dia</t>
  </si>
  <si>
    <t>Drain pipe 50 mm dia</t>
  </si>
  <si>
    <t>U G SUMP</t>
  </si>
  <si>
    <t>ALL THE ABOVE SPECIFIED PUDDLE FLANGES ARE</t>
  </si>
  <si>
    <t xml:space="preserve">500 MM MINIMUM IN LENGTH </t>
  </si>
  <si>
    <t>Pump outlet</t>
  </si>
  <si>
    <t>UG Sump to OHT  50 mm dia from treated water tank</t>
  </si>
  <si>
    <t>19 mm dia P V C conduit 300 mm long</t>
  </si>
  <si>
    <t>Supplying , installing in postion approved make PVC water tank with inlet outlet , P C C pedestal to support the tank of below mentioned capacity with all ledas and lifts complete</t>
  </si>
  <si>
    <t xml:space="preserve">capacity 5000 ltrs </t>
  </si>
  <si>
    <t>TOTAL FOR WATER SUPPLY SYSTEM-DOMESTIC</t>
  </si>
  <si>
    <t>E</t>
  </si>
  <si>
    <t>RAIN WATER  SYSTEM</t>
  </si>
  <si>
    <r>
      <t xml:space="preserve">Supplying , installing , testing and commissioning approved make SWR P V C double socketed pipes conforming to IS 13592 </t>
    </r>
    <r>
      <rPr>
        <b/>
        <sz val="10"/>
        <rFont val="Arial"/>
        <family val="2"/>
      </rPr>
      <t>TYPE ' B '</t>
    </r>
    <r>
      <rPr>
        <sz val="10"/>
        <rFont val="Arial"/>
        <family val="2"/>
      </rPr>
      <t xml:space="preserve"> for  </t>
    </r>
    <r>
      <rPr>
        <b/>
        <sz val="10"/>
        <rFont val="Arial"/>
        <family val="2"/>
      </rPr>
      <t>rain water  system</t>
    </r>
    <r>
      <rPr>
        <sz val="10"/>
        <rFont val="Arial"/>
        <family val="2"/>
      </rPr>
      <t xml:space="preserve"> including necessary fittings, fixing and jointing material all leads and lifts, P C C support at all fittings and on straight run of pipes  laid below ground complete.</t>
    </r>
  </si>
  <si>
    <t>No.</t>
  </si>
  <si>
    <t>PHE WORKS - Servcie Building</t>
  </si>
  <si>
    <t>S.NO.</t>
  </si>
  <si>
    <t>DESCRIPTION OF WORK</t>
  </si>
  <si>
    <t>QTY</t>
  </si>
  <si>
    <t>UNIT</t>
  </si>
  <si>
    <t>RATE</t>
  </si>
  <si>
    <t>AMOUNT IN RS</t>
  </si>
  <si>
    <t>A1</t>
  </si>
  <si>
    <t>LIGHTNING PROTECTION SYSTEM :</t>
  </si>
  <si>
    <t>Supply &amp; erection  of vertical air terminations</t>
  </si>
  <si>
    <t>as specification complete.</t>
  </si>
  <si>
    <t xml:space="preserve">                 SUPPLY</t>
  </si>
  <si>
    <t xml:space="preserve">                ERECTION</t>
  </si>
  <si>
    <t>A2</t>
  </si>
  <si>
    <t>R.O</t>
  </si>
  <si>
    <t>Each</t>
  </si>
  <si>
    <t>A3</t>
  </si>
  <si>
    <t>3 mtrs long 50 mm dia. G.I pipe</t>
  </si>
  <si>
    <t>electrode earth station.The chamber size</t>
  </si>
  <si>
    <t>shall be 450 x 450 mm with C.I.  Cover</t>
  </si>
  <si>
    <t>plate. The identification number shall</t>
  </si>
  <si>
    <t>be provided both inside and outside.</t>
  </si>
  <si>
    <t>SUPPLY</t>
  </si>
  <si>
    <t>ERECTION</t>
  </si>
  <si>
    <t>600 x 600 x 3.15 mm copper plate</t>
  </si>
  <si>
    <t>electrode earth station.The chamber</t>
  </si>
  <si>
    <t>size shall be 450 x 450 mm with C.I.</t>
  </si>
  <si>
    <t xml:space="preserve">Cover plate. The identification number shall be </t>
  </si>
  <si>
    <t>provided both inside and outside of equipment.</t>
  </si>
  <si>
    <t>A4</t>
  </si>
  <si>
    <t>HORIZONTAL / DOWN CONDUCTORS</t>
  </si>
  <si>
    <t xml:space="preserve">25 x 3 mm GI tape (Hot dip galvanised) for horizontal / down conductors as per specification. </t>
  </si>
  <si>
    <t xml:space="preserve">                     SUPPLY</t>
  </si>
  <si>
    <t>Mtr</t>
  </si>
  <si>
    <t xml:space="preserve">                     ERECTION</t>
  </si>
  <si>
    <t>40 x 6 mm GI tape (Hot dip galvanised)</t>
  </si>
  <si>
    <t>25 x 6 mm GI Tape (Hot Dip Galvanized)</t>
  </si>
  <si>
    <t xml:space="preserve">           SUPPLY</t>
  </si>
  <si>
    <t>R,O</t>
  </si>
  <si>
    <t>Mtrs</t>
  </si>
  <si>
    <t xml:space="preserve">           ERECTION</t>
  </si>
  <si>
    <t xml:space="preserve">Supply &amp; erection of 70Sqmmflexible Copper cable for down conductors as per specification. </t>
  </si>
  <si>
    <t>A5</t>
  </si>
  <si>
    <t>TEST LINKS</t>
  </si>
  <si>
    <t>Test links as per specification grouted to wall at 1200mm above ground level complete with all fixing accessories etc., complete</t>
  </si>
  <si>
    <t>TOTAL FOR ESE LIGHTNING PROTECTION SYSTEM</t>
  </si>
  <si>
    <t>EARTH PIT  STATIONS</t>
  </si>
  <si>
    <t>Providing the earth pit stations with necessary materials, labour, civil works, etc. as per Indian Standard specification IS:3043 etc. complete.</t>
  </si>
  <si>
    <t>Make</t>
  </si>
  <si>
    <t xml:space="preserve"> AMT IN RS</t>
  </si>
  <si>
    <t>CIVIL WORKS FOR OUTDOOR CABLE LAYING :</t>
  </si>
  <si>
    <t>A2.1</t>
  </si>
  <si>
    <t>Preparation of outdoor cable trenches including excavation,back filling,sand filling,cable tiles,compaction as per specification of the for the following sizes.</t>
  </si>
  <si>
    <t>A2.2</t>
  </si>
  <si>
    <t>R.O.</t>
  </si>
  <si>
    <t>CHAMBER BOXES</t>
  </si>
  <si>
    <t>Construction  of chamber box of following sizes complete with heavy gauge plate.</t>
  </si>
  <si>
    <t>300mmX300mm wide &amp; depth 450mm.</t>
  </si>
  <si>
    <t>No's</t>
  </si>
  <si>
    <t>No</t>
  </si>
  <si>
    <t>TELEPHONE/LAN SOCKETS :</t>
  </si>
  <si>
    <t xml:space="preserve"> </t>
  </si>
  <si>
    <t>Supply &amp; erection of Telephone/LAN</t>
  </si>
  <si>
    <t>socket outlet comprising of Top plate with</t>
  </si>
  <si>
    <t xml:space="preserve">RJ-45 outlets AMP/AVAYA(LUCENT) certified with </t>
  </si>
  <si>
    <t xml:space="preserve">include structured cabling system for computer </t>
  </si>
  <si>
    <t xml:space="preserve">complete etc., as required.The installation shall </t>
  </si>
  <si>
    <t>include cost of crimping,any accessories required</t>
  </si>
  <si>
    <t>Molex</t>
  </si>
  <si>
    <t>42U Floor mounted communication rack with front glass door,power manager,cable manager,hardware.</t>
  </si>
  <si>
    <t>with wheels,castors along with ex-fans</t>
  </si>
  <si>
    <t>Netrack/APW</t>
  </si>
  <si>
    <t>12U Wall mounted communication rack with front glass door,power manager,cable manager,hardware.</t>
  </si>
  <si>
    <t>Netrack</t>
  </si>
  <si>
    <t>9U Floor mounted communication rack with front glass door,power manager,cable manager,hardware.</t>
  </si>
  <si>
    <t>Cat5e 24 Port Patch Panel</t>
  </si>
  <si>
    <t>A6</t>
  </si>
  <si>
    <t>25 mm dia, FRLSPVC conduit with all accessories.(For lan &amp; tel)</t>
  </si>
  <si>
    <t>1" casing &amp; capping</t>
  </si>
  <si>
    <t>Mts</t>
  </si>
  <si>
    <t>1and 1/2" casing &amp; capping</t>
  </si>
  <si>
    <t>1" metal reinforced pvc flexible pipe.</t>
  </si>
  <si>
    <t>A7</t>
  </si>
  <si>
    <t>FIBRE</t>
  </si>
  <si>
    <t>Mtr.</t>
  </si>
  <si>
    <t>12 Port Rack Mount LIU</t>
  </si>
  <si>
    <t>Nos.</t>
  </si>
  <si>
    <t>SC Connectors</t>
  </si>
  <si>
    <t>SC Couplers</t>
  </si>
  <si>
    <t>SC to SC Duplex Patch Cords</t>
  </si>
  <si>
    <t>SUPPLY&amp;TERMINATION</t>
  </si>
  <si>
    <t>A8</t>
  </si>
  <si>
    <t>MANAGED SWITCH</t>
  </si>
  <si>
    <t>SUPPLY&amp;ERECTION</t>
  </si>
  <si>
    <t>Redundant Power Supply for Core Switch</t>
  </si>
  <si>
    <t>4 Slot GBIC Module</t>
  </si>
  <si>
    <t>SX Module</t>
  </si>
  <si>
    <t>A9</t>
  </si>
  <si>
    <t>A10</t>
  </si>
  <si>
    <t>Metallic Wireways/Raceways:</t>
  </si>
  <si>
    <t>Supply, fabrication and erection of</t>
  </si>
  <si>
    <t>raceways, made out of 1.6mm thick M.S.powder coated</t>
  </si>
  <si>
    <t>sheet with top cover . The race way will</t>
  </si>
  <si>
    <r>
      <t xml:space="preserve">be run below the Beam level &amp; fixed to supporting structure by means of </t>
    </r>
    <r>
      <rPr>
        <b/>
        <sz val="12"/>
        <rFont val="Times New Roman"/>
        <family val="1"/>
      </rPr>
      <t>'U'</t>
    </r>
    <r>
      <rPr>
        <sz val="12"/>
        <rFont val="Times New Roman"/>
        <family val="1"/>
      </rPr>
      <t xml:space="preserve">clamps. </t>
    </r>
  </si>
  <si>
    <t>The MS sheets shall be surface treated such as</t>
  </si>
  <si>
    <t>phosphating, pickling etc and painted</t>
  </si>
  <si>
    <t>with approved colour of paint.  The race</t>
  </si>
  <si>
    <t>way shall be complete with</t>
  </si>
  <si>
    <t>interconnection piece, top cover, fixing</t>
  </si>
  <si>
    <t>screw, nut, bolts etc., Sample to be</t>
  </si>
  <si>
    <t>approved by consultants before</t>
  </si>
  <si>
    <t>fabrication. These raceways will be used as wiring</t>
  </si>
  <si>
    <t xml:space="preserve"> ways/lighting raceways for fixing Light fitting &amp; Fans,</t>
  </si>
  <si>
    <r>
      <t>NOTE:</t>
    </r>
    <r>
      <rPr>
        <sz val="12"/>
        <rFont val="Times New Roman"/>
        <family val="1"/>
      </rPr>
      <t xml:space="preserve">.The supply for </t>
    </r>
    <r>
      <rPr>
        <b/>
        <sz val="12"/>
        <rFont val="Times New Roman"/>
        <family val="1"/>
      </rPr>
      <t>supporting structure &amp; 'U' clamps</t>
    </r>
    <r>
      <rPr>
        <sz val="12"/>
        <rFont val="Times New Roman"/>
        <family val="1"/>
      </rPr>
      <t xml:space="preserve"> should be taken under the heading </t>
    </r>
    <r>
      <rPr>
        <b/>
        <sz val="12"/>
        <rFont val="Times New Roman"/>
        <family val="1"/>
      </rPr>
      <t xml:space="preserve">" Steel Items' </t>
    </r>
  </si>
  <si>
    <t>300m wide x 25mm depth Metallic powder coated Raceways.</t>
  </si>
  <si>
    <t>300mm X 300mm x 25mm depth Metallic powder coated Junction box.</t>
  </si>
  <si>
    <t>LAN CABLES :</t>
  </si>
  <si>
    <t>IT networking  :</t>
  </si>
  <si>
    <t>Supply &amp; laying &amp; termination inclusive of all accessories  of LAN cables network to create connectivity with each work stations, open cubicles &amp; closed cabins &amp; in other strategic locations like lounge, meeting rooms, TP rooms etc</t>
  </si>
  <si>
    <t xml:space="preserve">Plastic moulded boxes.The scope shall </t>
  </si>
  <si>
    <t>DUMMY CONDUITS FOR DATA ,LAN, TELEPHONE  &amp; TV:</t>
  </si>
  <si>
    <t>CIRCUIT MAINS :</t>
  </si>
  <si>
    <t>Supply and running of 1100 V grade PVC</t>
  </si>
  <si>
    <t>insulated copper conductor wires in minimum</t>
  </si>
  <si>
    <t>2mm thick PVC conduits as per specification titled</t>
  </si>
  <si>
    <t>"DISTRIBUTION SYSTEM, CONDUITS, WIRING</t>
  </si>
  <si>
    <t>AND ACCESSORIES" and following details.</t>
  </si>
  <si>
    <t>The rate shall include supply and</t>
  </si>
  <si>
    <t>installation of all materials like</t>
  </si>
  <si>
    <t>conduits, wires, fixing accessories,</t>
  </si>
  <si>
    <t>etc. as detailed in Clause of above</t>
  </si>
  <si>
    <t xml:space="preserve"> mentioned specification.</t>
  </si>
  <si>
    <t>LAYING</t>
  </si>
  <si>
    <t>TOTAL FOR CIRCUIT MAINS</t>
  </si>
  <si>
    <t>POINT WIRING : FOR LIGHTS, SOCKETS &amp; FANS.</t>
  </si>
  <si>
    <t>B1</t>
  </si>
  <si>
    <t>Wiring with 2 x 2.5 Sqmm FRLS insulated 1100V</t>
  </si>
  <si>
    <t>grade copper conductor wires and 1 x 1.5 Sqmm</t>
  </si>
  <si>
    <t>PVC insulated FRLS earth wire in 2mm thick, 25 / 19mm PVC</t>
  </si>
  <si>
    <t>conduits as per specification titled</t>
  </si>
  <si>
    <t>"DISTRIBUTION SYSTEM, CONDUITS, WIRING &amp;</t>
  </si>
  <si>
    <t>(SWITCHES SHALL BE MODULAR)</t>
  </si>
  <si>
    <t>Single light point controlled by a 6 Amps. switch.</t>
  </si>
  <si>
    <t>Two light point controlled by a 6 Amps. switch.</t>
  </si>
  <si>
    <t>Three light point controlled by a 6 Amps. switch.</t>
  </si>
  <si>
    <t>Four light point controlled by a 6 Amps. switch.</t>
  </si>
  <si>
    <t>Five light point controlled by a 6 Amps. switch.</t>
  </si>
  <si>
    <t>Six light point controlled by a 6 Amps. switch.</t>
  </si>
  <si>
    <t>Single light point controlled by  2-way 6 Amp, switch.</t>
  </si>
  <si>
    <t>Two light point controlled by  2-way 6 Amp, switch.</t>
  </si>
  <si>
    <t>Three light point controlled by  2-way 6 Amp, switch.</t>
  </si>
  <si>
    <t>Fourlight point controlled by  2-way 6 Amp, switch.</t>
  </si>
  <si>
    <t>Ceiling Fan points (with fan hook Box)</t>
  </si>
  <si>
    <t>including 6 Amp single pole control switch.</t>
  </si>
  <si>
    <t>Call bell &amp; bell push point.</t>
  </si>
  <si>
    <t>Exhaust fan point with wall mounted 5</t>
  </si>
  <si>
    <t>amps 3 pin socket near fan location and</t>
  </si>
  <si>
    <t>6 Amps single pole controlling switch</t>
  </si>
  <si>
    <t>located independently. The rate shall</t>
  </si>
  <si>
    <t>also include supply of 6 Amps, 3 pin plug.</t>
  </si>
  <si>
    <t>1 no 6A 3 pin   socket  and switch   Connected to  lighting circuits       ( Dependent)</t>
  </si>
  <si>
    <t>TOTAL FOR POINT WIRING</t>
  </si>
  <si>
    <t>LAMPS/CEILING FANS/EXHAUST FANS.</t>
  </si>
  <si>
    <t>C1</t>
  </si>
  <si>
    <t>General Lighting &amp; Car Parking</t>
  </si>
  <si>
    <t>Chandilier fixture</t>
  </si>
  <si>
    <t>C2</t>
  </si>
  <si>
    <t>CEILING FANS:</t>
  </si>
  <si>
    <t>Supply &amp; Erection of white colour ceiling fan</t>
  </si>
  <si>
    <t>with double ball bearings, accessories, connecting</t>
  </si>
  <si>
    <t>wire and other standard accessories but</t>
  </si>
  <si>
    <t>1200mm Sweep, 3 blade ceiling fan.</t>
  </si>
  <si>
    <t>300 Watts electronic regulator.</t>
  </si>
  <si>
    <t>C3</t>
  </si>
  <si>
    <t>EXHAUST FANS:</t>
  </si>
  <si>
    <t>Supply,Erection of exhaust fans with</t>
  </si>
  <si>
    <t>sheet metal blades, necessary brackets,</t>
  </si>
  <si>
    <t>anti-corrosive epoxy painting, rubber</t>
  </si>
  <si>
    <t>cushions, etc. The 5 Amps 3-pin socket</t>
  </si>
  <si>
    <t>near fan location &amp; remote located</t>
  </si>
  <si>
    <t>single-pole controlling switch, are</t>
  </si>
  <si>
    <t>included in the point wiring for exhaust fan point.</t>
  </si>
  <si>
    <t>300 mm impeller dia, 1400 rpm exhaust</t>
  </si>
  <si>
    <t>fan (single phase)</t>
  </si>
  <si>
    <t>TOTAL FOR INTERNAL LIGHTING/FANS/EXHAUST FANS</t>
  </si>
  <si>
    <t>D</t>
  </si>
  <si>
    <t>EXTERNAL LIGHTING SYSTEMS</t>
  </si>
  <si>
    <r>
      <t xml:space="preserve">NOTE: </t>
    </r>
    <r>
      <rPr>
        <sz val="11"/>
        <rFont val="Century Schoolbook"/>
        <family val="1"/>
      </rPr>
      <t xml:space="preserve">THE RATE QUOTED SHOULD INCLUDE  </t>
    </r>
  </si>
  <si>
    <t xml:space="preserve">             THE COST OF LAMP ALSO. </t>
  </si>
  <si>
    <t>D1</t>
  </si>
  <si>
    <t>STREET LIGHTING</t>
  </si>
  <si>
    <t>Supply,Erection of</t>
  </si>
  <si>
    <r>
      <t>GI</t>
    </r>
    <r>
      <rPr>
        <sz val="11"/>
        <rFont val="Century Schoolbook"/>
        <family val="1"/>
      </rPr>
      <t>. Tubular Pole of  9mts length (7.5mtrs above ground) with single arm with all the required accessories.including excavation, concrete foundation, wiring from pole base to fixture including Hensalmake termination box  etc.</t>
    </r>
  </si>
  <si>
    <t xml:space="preserve">                    SUPPLY</t>
  </si>
  <si>
    <t xml:space="preserve">                   ERECTION</t>
  </si>
  <si>
    <t>with control gear etc, complete , Mounted on the above pole .</t>
  </si>
  <si>
    <t>D2</t>
  </si>
  <si>
    <t>TOTAL FOREXTERNAL LIGHTING FIXTURES.</t>
  </si>
  <si>
    <t>A B S T R A C T</t>
  </si>
  <si>
    <t>POINT WIRING</t>
  </si>
  <si>
    <t>INTERNAL LIGHTING/FANS/EXHAUST FANS</t>
  </si>
  <si>
    <t>EXTERNAL LIGHTING FIXTURES.</t>
  </si>
  <si>
    <t>GRAND TOTAL</t>
  </si>
  <si>
    <t>ACCESSORIES".  Scope shall include all wiring materials, switches, sockets, regulator, fan hook box,  &amp; switch box complete  .</t>
  </si>
  <si>
    <t>1 X 36/18W Mirolta Patti LED type  Tubelight having white</t>
  </si>
  <si>
    <t>end caps &amp; accessories with lamp</t>
  </si>
  <si>
    <t xml:space="preserve">SUPPLY </t>
  </si>
  <si>
    <t>2X2 feet high asthetic  sky  Lights LED (24/50 watts) suitable for all false ceilings</t>
  </si>
  <si>
    <t>Led Bollard , aluminum Die cast body to  be provided in all  Divider, pathways and landscaping</t>
  </si>
  <si>
    <t xml:space="preserve">Providing and fixing Outdoor CAST IRON DECORATIVE Heritage finish Lamp Post design approved at per EIC (Dwaraka India or Equalent). Incuding all arrangment to fix pole, LED lamp and cable to make it functional. This ligting shall be provided at connecting road ways </t>
  </si>
  <si>
    <t>Supply &amp; Installation of Industrial Type Emergency LED Light (14-18W) with Exit Sign(minimum 1HrBack Up arrangement)</t>
  </si>
  <si>
    <t>Emergency LED lamp with in built inverter &amp; 1 hour battery - to be provided for 5% LUX level in each inside building areas, one per meeting room, conference room, closed cabins</t>
  </si>
  <si>
    <t>IP55 class Outdoor LED flood light- 100/ 150W</t>
  </si>
  <si>
    <t>excluding regulator in all sitting places</t>
  </si>
  <si>
    <t>LED outdoor street light fixture with all accessories - selection of Wattage shall be as per illumination  level study to achieve 20LUX</t>
  </si>
  <si>
    <t>Supply &amp; Erection of the following type  light fixtures complete with all accessories, chains, hangers  etc. complete as required. All light shall be of energy saving LED type only with standard make- Bajaj, Wipro, phillips ; Inside building - All working area inside building shall have average illumination level in LUX as 400, non working areas like kitchen, canteen, stores,documentaionn room , toilet shall have LUX level of 150-200; Outdoor / landscaping, road way , pathways shall have LUX level of 15-20 .LUX level design with contour map shall be submitted by contractor before finalising Quantity</t>
  </si>
  <si>
    <t>SUPPLY OF LIGHTING FIXTURES</t>
  </si>
  <si>
    <t>SUPPLY OF INDOOR / OUTDOOR LIGHTING FIXTURES /FANS</t>
  </si>
  <si>
    <t>Switchboards/ panels/ PDB's as per specification</t>
  </si>
  <si>
    <t>drawing complete as required. Supply and</t>
  </si>
  <si>
    <t>fixing of steel supporting channels shall be</t>
  </si>
  <si>
    <t>measured separately under the heading "Steel</t>
  </si>
  <si>
    <t xml:space="preserve">Items". Grip bolts required for fixing on to </t>
  </si>
  <si>
    <t>floors will also be measured separately.</t>
  </si>
  <si>
    <t>FACTORY-BUILT MCB DISTRIBUTION BOARDS:</t>
  </si>
  <si>
    <t>Supply, store, erection, testing and</t>
  </si>
  <si>
    <t>commissioning of MCB Distribution</t>
  </si>
  <si>
    <t>Boards, wall-mounted (either surface or</t>
  </si>
  <si>
    <t>recessed type)as per schematic drawings.</t>
  </si>
  <si>
    <t>The erection rates shall include fixing</t>
  </si>
  <si>
    <t>of DB on wall including supply of all</t>
  </si>
  <si>
    <t>fixing accessories, civil works etc.</t>
  </si>
  <si>
    <t>Space provision shall be made for</t>
  </si>
  <si>
    <t>rate shall be same for any combination</t>
  </si>
  <si>
    <t>of outgoings TP/SP.</t>
  </si>
  <si>
    <t>VERTICAL TYPE. DOUBLE DOOR TPN DB :</t>
  </si>
  <si>
    <t>12 Way TPN DB with seperate Incomer of approved make</t>
  </si>
  <si>
    <t>8 Way TPN DB with seperate Incomer of approved make</t>
  </si>
  <si>
    <t>4 Way TPN DB with seperate Incomer of approved make</t>
  </si>
  <si>
    <t>B2</t>
  </si>
  <si>
    <t>VERTICAL TYPE. DPX MCCB TPN DB :</t>
  </si>
  <si>
    <t>B3</t>
  </si>
  <si>
    <t>HORIZONTAL TYPE. DOUBLE DOOR TPN DB :</t>
  </si>
  <si>
    <t>8 Way TPN DB with seperator Incomer of approved make</t>
  </si>
  <si>
    <t>6 Way TPN DB with seperator Incomer of approved make</t>
  </si>
  <si>
    <t>4 Way TPN DB with seperator Incomer of approved make</t>
  </si>
  <si>
    <t>B4</t>
  </si>
  <si>
    <t>SINGLE PHASE DB WITH DOUBLE DOOR</t>
  </si>
  <si>
    <t>12 Way DB with seperator Incomer of approved make</t>
  </si>
  <si>
    <t>8 Way DB with seperator Incomer of approved make</t>
  </si>
  <si>
    <t>6 Way DB with seperator Incomer of approved make</t>
  </si>
  <si>
    <t>MCB, ELCB, ELMCB</t>
  </si>
  <si>
    <t>Supply, store, erection, testing and commissioning of</t>
  </si>
  <si>
    <t xml:space="preserve">the following MCB,s, ELCB,s &amp; ELMCB,s of motor duty, </t>
  </si>
  <si>
    <t>C-curve charcterstics Din rail mounted to be fixed  in the above MCB Distribution Boards to suit any required combinations specified in the riser diagrams. With all the required accessories.</t>
  </si>
  <si>
    <t>4-pole Residual current circuit breaker (RCBO) with</t>
  </si>
  <si>
    <t>normal current rating of 40Amps &amp; sensitivity of 100mA.</t>
  </si>
  <si>
    <t>2-pole Residual current circuit breaker (RCBO) with</t>
  </si>
  <si>
    <t>normal current rating of 20Amps &amp; sensitivity of 100mA.</t>
  </si>
  <si>
    <t xml:space="preserve">6-32 Amps SP MCB </t>
  </si>
  <si>
    <t xml:space="preserve">40-63 Amps SP MCB </t>
  </si>
  <si>
    <t xml:space="preserve">6-32 Amps DP MCB </t>
  </si>
  <si>
    <t xml:space="preserve">40-63 AmpsTPN MCB </t>
  </si>
  <si>
    <t xml:space="preserve">6-32 Amps TPN MCB </t>
  </si>
  <si>
    <t>6-32 Amps 4P MCB</t>
  </si>
  <si>
    <t xml:space="preserve">40-63 Amps 4P MCB </t>
  </si>
  <si>
    <t>TOTAL FOR FACTORY-BUILT MCB DISTRIBUTION BOARDS</t>
  </si>
  <si>
    <r>
      <t xml:space="preserve">Grade XLPE/PVC insulated </t>
    </r>
    <r>
      <rPr>
        <b/>
        <sz val="10"/>
        <rFont val="Century Schoolbook"/>
        <family val="1"/>
      </rPr>
      <t>Copper/Aluminium conductor</t>
    </r>
  </si>
  <si>
    <t>steel armoured power cables(AYFY) as per</t>
  </si>
  <si>
    <t>be for laying in trays/ cable trenches</t>
  </si>
  <si>
    <t>(indoor and outdoor), pipes, etc. For</t>
  </si>
  <si>
    <t>buried cables, the excavation work will</t>
  </si>
  <si>
    <t>be included under the heading "Civil</t>
  </si>
  <si>
    <t>3.5 Core x 50 Sqmm Cable  (XLPE).</t>
  </si>
  <si>
    <t>3 Core x 6 Sqmm Cable PVC - YFY.</t>
  </si>
  <si>
    <t>3 Core x 4 Sqmm Cable PVC - YFY.</t>
  </si>
  <si>
    <t>C 3</t>
  </si>
  <si>
    <t>CIVIL WORKS FOR OUTDOOR  CABLE LAYING :</t>
  </si>
  <si>
    <t>C3.1</t>
  </si>
  <si>
    <t>TOTAL FOR POWER &amp; CONTROL CABLES</t>
  </si>
  <si>
    <t>LOADBREAK SWITCHES/SOCKETS/</t>
  </si>
  <si>
    <t>SWITCHFUSE UNITS/ STARTERS:</t>
  </si>
  <si>
    <t>Supply, erection, testing and</t>
  </si>
  <si>
    <t>commissioning of switchfuse unit/loadbreak switch, with factory made</t>
  </si>
  <si>
    <t>16G sheet steel enclosure mounted on angle iron frame work/grouted into</t>
  </si>
  <si>
    <t>walls, using necessary fixing accessories. The rate shall include for</t>
  </si>
  <si>
    <t>necessary incoming/outgoing cable termination boxes in this item only. The</t>
  </si>
  <si>
    <t>steel supports, grip bolts etc.,required for erection will be measured</t>
  </si>
  <si>
    <t>separately under the heading "steel item/grip bolts".</t>
  </si>
  <si>
    <t>INDUSTRIAL TYPE:WITH  PLUG TOPS</t>
  </si>
  <si>
    <t>Supply, erection, testing and commissioning of factory made metal clad</t>
  </si>
  <si>
    <t>totally enclosed with cast aluminium housing with industrial</t>
  </si>
  <si>
    <t>socket/interlocked combined rotary switch and socket with scrapping earth</t>
  </si>
  <si>
    <t>connection and plug top.  In case of interlocked socket, the interlocking</t>
  </si>
  <si>
    <t>should ensure that the plug cannot be inserted or withdrawn while the switch</t>
  </si>
  <si>
    <t>is in 'ON' position.  (all switches &amp; sockets shall be housed in painted MS</t>
  </si>
  <si>
    <t>boxes). The erection rate shall include supply of angle iron frame work and</t>
  </si>
  <si>
    <t>fixing accessories such as grip bolts/grouting/ welding to steel structures etc.</t>
  </si>
  <si>
    <t>16 Amps, 3-pin (240V) 1 phase industrial</t>
  </si>
  <si>
    <t xml:space="preserve">box,controlled by 16 Amps, SPN MCB. </t>
  </si>
  <si>
    <t>DOMESTIC TYPE :</t>
  </si>
  <si>
    <t>commissioning of power points by</t>
  </si>
  <si>
    <t>providing following switches/sockets</t>
  </si>
  <si>
    <t>mounted on suitable size MS boxes fixed</t>
  </si>
  <si>
    <t>flush/surface on to the wall with all</t>
  </si>
  <si>
    <t>6/16 Amps, 6-pin (250 Volts) single</t>
  </si>
  <si>
    <t>phase universal  socket with 16 A Switch.</t>
  </si>
  <si>
    <t>single pole switch with</t>
  </si>
  <si>
    <t>indicating lamp. The pin configuration</t>
  </si>
  <si>
    <t>shall be round type. These sockets will</t>
  </si>
  <si>
    <t>be used for normal power. Plug tops are</t>
  </si>
  <si>
    <t>excluded from the scope of supply.</t>
  </si>
  <si>
    <t xml:space="preserve">20 Amps, 3-pin (240V) 1 phase universal shuttered socket with plug top located near the AC unit and controlled by 20 Amps DP switch with LED indicator,light switches. </t>
  </si>
  <si>
    <t xml:space="preserve">Bank of 3Nos.6/16Amps, 3-pin (250 Volts) single phase commercial type socket controlled by 20 Amps SP Switch alongwith indicating lamp. The pin configuration shall be round type.These sockets will be used for UPS power. </t>
  </si>
  <si>
    <t>TOTAL FOR SWITCHES/SOCKETS/SWITCHFUSE UNITS</t>
  </si>
  <si>
    <t>SUBMAINS/CIRCUIT MAINS/POWER WIRING :</t>
  </si>
  <si>
    <t>insulated copper FRLS wires in 16 G</t>
  </si>
  <si>
    <t>MS conduits as per specification titled</t>
  </si>
  <si>
    <t>Supply and laying of 5 Runs of single core 16 Sq.mm and 2 Run of single core 6 Sqmm PVC insulated multistrand copper conductors in 1 No. of 32mm dia PVC conduits with all necessary accessories complete as required.-- FROM 20KVA UPS TO UPS O/P PANEL</t>
  </si>
  <si>
    <t>Supply and laying of 4 Runs of single core 10Sq.mm and 2 Run of single core 6Sqmm PVC insulated multistrand copper conductors in 1 No. of 32mm dia PVC conduits with all necessary accessories complete as required.</t>
  </si>
  <si>
    <t>Supply and laying of 4 Runs of single core 6Sq.mm and 2 Run of single core 4Sqmm PVC insulated multistrand copper conductors in 1 No. of 32mm dia PVC conduits with all necessary accessories complete as required.</t>
  </si>
  <si>
    <t>Supply and laying of 2 Runs of single core 4Sq.mm and 1 Run of single core 2.5Sqmm PVC insulated multistrand copper conductors in 1 No. of 25mm dia PVC conduits with all necessary accessories complete as required.</t>
  </si>
  <si>
    <t>TOTAL FOR SUBMAINS/CIRCUIT MAINS/POWER WIRING</t>
  </si>
  <si>
    <t>F</t>
  </si>
  <si>
    <t>EARTHING SYSTEMS</t>
  </si>
  <si>
    <t>F1</t>
  </si>
  <si>
    <t>EARTHING STATIONS:</t>
  </si>
  <si>
    <t>Providing the earth stations with</t>
  </si>
  <si>
    <t>necessary materials, labour, civil</t>
  </si>
  <si>
    <t>works, etc. as per Indian Standard</t>
  </si>
  <si>
    <t>specification IS:3043 etc. complete.</t>
  </si>
  <si>
    <t>F2</t>
  </si>
  <si>
    <t>EARTHING TAPES/WIRES:</t>
  </si>
  <si>
    <t>Supply and running of earth tapes / wires as per specification, complete. Erection rate shall be for both indoor and outdoor inclusive of earth excavation work.</t>
  </si>
  <si>
    <t>50 x 6 mm GI tape (Hot dip galvanised)</t>
  </si>
  <si>
    <t>25 x 3 mm GI tape (Hot dip galvanised)</t>
  </si>
  <si>
    <t>Supply and laying of 2 Run of single core 16Sq.mm in existing PVC conduit with all necessary accessories complete as required. --UPS EARTHING</t>
  </si>
  <si>
    <t>TOTAL FOR EARTHING SYSTEM</t>
  </si>
  <si>
    <t>G</t>
  </si>
  <si>
    <t>MISCELLANEOUS ITEMS :</t>
  </si>
  <si>
    <t>G1</t>
  </si>
  <si>
    <t>PIPES :</t>
  </si>
  <si>
    <t>Supply and laying of pipes in wall/floor</t>
  </si>
  <si>
    <t>/in ground including chipping/excavation</t>
  </si>
  <si>
    <t>laying and making good the surface as</t>
  </si>
  <si>
    <t>required.  Any collars and bends and</t>
  </si>
  <si>
    <t>nipples required shall be laid at a</t>
  </si>
  <si>
    <t>depth of 900 mm below ground level or</t>
  </si>
  <si>
    <t>under paved areas/under floor as required.</t>
  </si>
  <si>
    <t>100 mm dia Class 'B' GI pipe.</t>
  </si>
  <si>
    <t>50mm dia PVC pipe 4mm thick with bends, collars etc.</t>
  </si>
  <si>
    <t>65mm dia GI pipe Class B with bends, collars etc.</t>
  </si>
  <si>
    <t>150 mm dia Hume pipe.</t>
  </si>
  <si>
    <t>300 mm dia Hume pipe.</t>
  </si>
  <si>
    <t>G2</t>
  </si>
  <si>
    <t>STEEL ITEMS, CABLE TRAYS :</t>
  </si>
  <si>
    <r>
      <t xml:space="preserve">Supply,fabrication,erection &amp; epoxy painting of steel items as required as per specification complete, Generally steel items include </t>
    </r>
    <r>
      <rPr>
        <b/>
        <sz val="10"/>
        <rFont val="Century Schoolbook"/>
        <family val="1"/>
      </rPr>
      <t>cable tray, cable tray suppoting arrangements,MS Channels-(ISMC),Angles,Plates,Grip bolts,rod supports and any other steel items</t>
    </r>
    <r>
      <rPr>
        <sz val="10"/>
        <rFont val="Century Schoolbook"/>
        <family val="1"/>
      </rPr>
      <t xml:space="preserve"> not covered in other items of schedule of quantities. The cable trays shall be as per specification titled "CABLE TRAYS" and shall be of ladder type made of angles and flats </t>
    </r>
    <r>
      <rPr>
        <b/>
        <sz val="10"/>
        <rFont val="Century Schoolbook"/>
        <family val="1"/>
      </rPr>
      <t>with suitable M.S Sheet cover whereall required</t>
    </r>
    <r>
      <rPr>
        <sz val="10"/>
        <rFont val="Century Schoolbook"/>
        <family val="1"/>
      </rPr>
      <t xml:space="preserve">.The rate shall also include painting with two coats of red oxide and primer and two coats of synthetic enamel paint of approved shade.  </t>
    </r>
  </si>
  <si>
    <t>M.T.</t>
  </si>
  <si>
    <t>G4</t>
  </si>
  <si>
    <t>PERFORATED TYPE CABLE TRAYS</t>
  </si>
  <si>
    <t xml:space="preserve">Supply &amp; erection of the following sizes </t>
  </si>
  <si>
    <t>Perforated type cable tray made of  Pre galvanized 2MM</t>
  </si>
  <si>
    <t xml:space="preserve">sheet  and finished with good quality paint </t>
  </si>
  <si>
    <t xml:space="preserve"> with necessary supports like plates,fasteners etc.</t>
  </si>
  <si>
    <t>brackets,angle iron,suspension are measured</t>
  </si>
  <si>
    <t>separately the heading "Steel Items".</t>
  </si>
  <si>
    <t xml:space="preserve">600 x70x2 MM  Pre Galavanized ladder Type Tray </t>
  </si>
  <si>
    <t>Horizantal Bend</t>
  </si>
  <si>
    <t>Vertical Bend</t>
  </si>
  <si>
    <t>T-Joint</t>
  </si>
  <si>
    <t xml:space="preserve">450 x70x2 MM  Pre Galavanized ladder Type Tray </t>
  </si>
  <si>
    <t xml:space="preserve">300 x70x2 MM  Pre Galavanized ladder Type Tray </t>
  </si>
  <si>
    <t>G5</t>
  </si>
  <si>
    <t>CASING-N-CAPPING:</t>
  </si>
  <si>
    <t>15 mm width.</t>
  </si>
  <si>
    <t>25 mm width.</t>
  </si>
  <si>
    <t>G6</t>
  </si>
  <si>
    <t xml:space="preserve">PROVDING &amp; FIXING THE FOLLOWING </t>
  </si>
  <si>
    <t>MISCELLANEOUS ITEMS:</t>
  </si>
  <si>
    <t>4 Fire buckets of 9 Lts capacity with</t>
  </si>
  <si>
    <t>floor stand, painting, etc.</t>
  </si>
  <si>
    <t xml:space="preserve">             SUPPLY &amp; ERECTION</t>
  </si>
  <si>
    <t>Rubber mats of 1.1 KV grade 1.8 Mtrs x</t>
  </si>
  <si>
    <t>Shock treatment chart with teak wood</t>
  </si>
  <si>
    <t>Electrical single line diagram (As Built</t>
  </si>
  <si>
    <t>drawing) with teak wood frame and glass cover.</t>
  </si>
  <si>
    <t>First Aid Box.</t>
  </si>
  <si>
    <t>TOTAL FOR MISCELLANEOUS ITEMS</t>
  </si>
  <si>
    <t>FACTORY BUILT MCB DISTRIBUTION BOARDS</t>
  </si>
  <si>
    <t>POWER AND CONTROL CABLES</t>
  </si>
  <si>
    <t>SWITCHES/SOCKETS/SWITCHFUSE UNITS/STARTERS</t>
  </si>
  <si>
    <t>SUBMAINS/CIRCUIT MAINS/POWER WIRING</t>
  </si>
  <si>
    <t>POWER EARTHING SYSTEM</t>
  </si>
  <si>
    <t>MISCELLANEOUS ITEMS</t>
  </si>
  <si>
    <t>Electrical works for Power Supply</t>
  </si>
  <si>
    <t>titled "415 Volts Switch Boards", as per approved  schematic</t>
  </si>
  <si>
    <t>mounting 30mA ELCB in the incomer MCB. The</t>
  </si>
  <si>
    <t>specification &amp; make of KEI, Universal cables, RR &amp; Havells.  The rates quoted shall</t>
  </si>
  <si>
    <t>works for outdoor cable laying." Party to use top covered  cable tray or GI conduit for above ground areas</t>
  </si>
  <si>
    <t xml:space="preserve">4 Core x 25 Sqmm Cable  (XLPE).  for distribution inside building from MDB to all sub- DBS </t>
  </si>
  <si>
    <t xml:space="preserve">3.5 Core x 35 Sqmm Cable  (XLPE).  for distribution inside building from MDB to all sub- DBS </t>
  </si>
  <si>
    <t xml:space="preserve">4 Core x 10 Sqmm Cu Cable  (XLPE).external lighting for distribution inside building from MDB to all sub- DBS / street lighting/ outdoor power supply </t>
  </si>
  <si>
    <t xml:space="preserve">Trench of width 200mm &amp; depth 750mm </t>
  </si>
  <si>
    <t>Preparation of outdoor cable trenches including excavation &amp; back filling with sand &amp; cable tiles compaction, route marker at every 20 M  as per specification of the following sizes.</t>
  </si>
  <si>
    <t xml:space="preserve">Trench of width 300mm &amp; depth 750mm </t>
  </si>
  <si>
    <t>Supply&amp;Laying , providing Double compression brass cable glands,lugs and testing of 1.1 KV</t>
  </si>
  <si>
    <t xml:space="preserve">POWER AND CONTROL CABLES : (Terminal point shall be at Main plant common switchgear at TG building &amp; approximate route length of incomer cable shall be 500M &amp; 2 Runs supply &amp; laying covered in scope </t>
  </si>
  <si>
    <t>0.9 Mtrs and of sufficient thickness in front of all panels</t>
  </si>
  <si>
    <t>frame and glass cover as approved in all electrical rooms</t>
  </si>
  <si>
    <t xml:space="preserve">H </t>
  </si>
  <si>
    <t>Electrical Inspectorate clearance for panel installation shall also be in scope of party</t>
  </si>
  <si>
    <t>set</t>
  </si>
  <si>
    <t>S&amp;I of Photo electric(Optical) type Smoke Detector with flashing LED Below/above the false ceiling where ever required as per IS standard.</t>
  </si>
  <si>
    <t>S&amp;I of Heat Detector with flashing LED above the false ceiling where ever required as per drawings and as per IS standards</t>
  </si>
  <si>
    <t>supply and installation of response indicators for above ceiling smoke detectors. All inclusivs to make it functional</t>
  </si>
  <si>
    <t>4a</t>
  </si>
  <si>
    <t>M</t>
  </si>
  <si>
    <t xml:space="preserve">150 NB,6.0mm thick, operating pressure -8Kg/Cm2  MS line supply &amp; laying with wrapping coating underground or with 120 micron painted surface above ground  with hydrant water medium; </t>
  </si>
  <si>
    <t>4b</t>
  </si>
  <si>
    <t xml:space="preserve">80 NB,4.0mm thick, operating pressure -8Kg/Cm2  MS line supply &amp; laying with wrapping coating underground or with 120 micron painted surface above ground  with hydrant water medium for branching inside building or at terminal point; </t>
  </si>
  <si>
    <t>MEDIUM VOLTAGE SWITCH BOARDS  &amp; Other Equipment:</t>
  </si>
  <si>
    <t>Supply , installation of industrial type RO system for water pruification with 50LPH caapcity &amp; 20 L in built storage tanks of Kent or Eureka Forbes make</t>
  </si>
  <si>
    <t>Lot</t>
  </si>
  <si>
    <t xml:space="preserve">S &amp; I of point wiring for music - cum Public Address  system comprising of 2x 1.0 sqmm stranded , copper conductor , flexible PVC insulated and PVC Sheathed wire pulled through 20 mm dia .PVC heavy gauge
conduits and looped from one speaker to other and to the volume control and control switch wherever applicable and finally terminated at Tag Block.PA system Mike control shall be provided in Receptionist desk &amp; another one location ; Speakers shall be provided flushed in false ceiling at all cabins, work station areas &amp; lounge </t>
  </si>
  <si>
    <t>Closed Cabin-Type</t>
  </si>
  <si>
    <t>2X2</t>
  </si>
  <si>
    <t>6X4</t>
  </si>
  <si>
    <t>Supply and installation of complete fire alarm system as per TAC with all arrangement of cablmes 2 core 1.5 sq.mm armoured. The scope  include main alarm panel with display , hooters and wiring to all fire detection system. Make shall be of GE- Edwards &amp; compatiblity &amp; cabling  to connect with existing plant fire alarm system at CCR to be provided.Approvals from TAC during drawing stage &amp; commisisoning stage shall be in contractor's scope</t>
  </si>
  <si>
    <t>LIGHTNING PROTETION SYSTEM - Servcie Building</t>
  </si>
  <si>
    <t>IT NETWORKING , CCTV &amp; LAN JOBS  - Servcie Building</t>
  </si>
  <si>
    <t>STP for 120 personnel (reed bed natural STP system preferred)</t>
  </si>
  <si>
    <t>As per TSPL  EIC directions</t>
  </si>
  <si>
    <t>Schedule-A1</t>
  </si>
  <si>
    <t>Schedule-A2</t>
  </si>
  <si>
    <t>Schedule-A3</t>
  </si>
  <si>
    <t>Schedule-A4</t>
  </si>
  <si>
    <t>Schedule-A5</t>
  </si>
  <si>
    <t>Schedule-A6</t>
  </si>
  <si>
    <t>Schedule-A7</t>
  </si>
  <si>
    <t>Area in SqM</t>
  </si>
  <si>
    <t>Size in M (Length X Breadth ) measured at inside wall &amp; glass</t>
  </si>
  <si>
    <t>Front Lawn , laNDSCAPING  with decorative lightsing(150 SqM)</t>
  </si>
  <si>
    <t xml:space="preserve">Aluminium type false ceiling with under deck insulation + LED sky lights+ fire detectors+ centralised AC ducting, 1 ceiling fan , Toughened glass partion + glass door in front side, UPS supply points &amp; 1 No. LAN sockets at seat </t>
  </si>
  <si>
    <t>Aluminium type false ceiling with under deck insulation + LED sky lights+ fire detectors+ centralised AC ducting, 1 ceiling fan per open cubicle, 1 ceiling fan per 4 work stations ,3 No  UPS supply points per desk  &amp; 1 No. LAN sockets per desk , Room with Al .Window with outside asthtic  Al. grills &amp; roller type curtails</t>
  </si>
  <si>
    <t>Aluminium type false ceiling with IP55 LED down lights ,  1 ceiling fan at wash basin, 1 exhaust fan  per toilet &amp; per urinal set , Room with Al .Window &amp; Al. door, 1 Geaser per toilet, 4 Urinal sets per toilet, 3 EWC per toilet, 1 wash basin with granite desk&amp; mirror + all other PHE accessories; Finishing shall be of high class level with superior material selection as per EIC directions</t>
  </si>
  <si>
    <t xml:space="preserve">Aluminium type false ceiling with under deck insulation + LED sky lights+ fire detectors+ centralised AC ducting,  1 ceiling fan per dining table, Room with Al .Window with outside asthtic  Al. grills &amp; roller type curtails, 3 No. 16A MCB metal clad power points </t>
  </si>
  <si>
    <t>Aluminium type false ceiling with under deck insulation + LED sky lights+ fire detectors+ centralised AC ducting,  Toughened glass partion + glass door in front side;</t>
  </si>
  <si>
    <t>Aluminium type false ceiling with under deck insulation + LED sky lights+ fire detectors+ centralised AC ducting, Biometric authorisation access</t>
  </si>
  <si>
    <t>Aluminium type false ceiling with under deck insulation + LED sky lights+ fire detectors+ centralised AC ducting, 1 ceiling fan , 5 No  UPS supply points per desk  &amp; 5 No. LAN sockets at  desk ;Toughened glass partion + glass door in front side;</t>
  </si>
  <si>
    <t xml:space="preserve">Aluminium type false ceiling with under deck insulation + LED sky lights+ fire detectors+ centralised AC ducting, ceiling fan -2 Nos, 3 UPS points, 1 LAN connection at Receptionist desk,  Toughened glass partion &amp; ACP panel works  as per directions of TSPL EIC, Biometric punching access for door entry inside office </t>
  </si>
  <si>
    <t xml:space="preserve">Aluminium type false ceiling with under deck insulation + LED sky lights+ fire detectors+ centralised AC ducting, Biometric authorisation access,required cable trench, false flooring , GI conduiting for distributing power supply , Fire retardant door, fire extinguisher, insulation mat </t>
  </si>
  <si>
    <t>ACP panels, glas partitions, Windows with high asthetic looks as per TSPL EIC directions; RCC Staircase with Granite pathway+ SS hand rails, IP55 type LED fansy downlights</t>
  </si>
  <si>
    <t>Minimum facility details</t>
  </si>
  <si>
    <t>Aluminium type false ceiling with under deck insulation + LED sky lights+ fire detectors+ centralised AC ducting, required ceiling fans , Toughened glass partion + glass door in front side, Provision for digital LED TV connected to LAN network, 10 No UPS supply points &amp;  10 No. LAN sockets at  meeting table, Al .Window with outside asthtic  Al. grills &amp; roller type curtails;
ACP paneling at one side wall is to be done with power supply, LAN arrangement for fixing LED TV (Supply of  42"LED TV is also envisaged)</t>
  </si>
  <si>
    <t>Aluminium type false ceiling with under deck insulation + LED sky lights+ fire detectors+ centralised AC ducting,  Toughened glass partion + glass door in front side, Provision for digital LED TV connected to LAN network, 4 No UPS supply points &amp; 4 No. LAN sockets at  meeting table, Al .Window with outside asthtic  Al. grills &amp; roller type curtails; ACP paneling at one side wall is to be done with power supply, LAN arrangement for fixing LED TV (Shiftinng of existing LED TV is envisaged)</t>
  </si>
  <si>
    <t>Aluminium type false ceiling with under deck insulation + LED sky lights+ fire detectors+ centralised AC ducting; Scope covers  shifting of  existing furniture, TP screens &amp; other arrangements from existing TP room to new building TP room providing all required UPS supply &amp; LAN connectivity ; ACP paneling with high asthetic interior decoration is required inside room .</t>
  </si>
  <si>
    <t>Box</t>
  </si>
  <si>
    <t>D-Link</t>
  </si>
  <si>
    <t>BOX</t>
  </si>
  <si>
    <t>Cat 5E Information outlet (RJ-45) Single  (I/O with SMB)</t>
  </si>
  <si>
    <t xml:space="preserve">Ethernet Patch Cat 6  7 feet </t>
  </si>
  <si>
    <t xml:space="preserve">Ethernet Patch Cat 6  3  feet </t>
  </si>
  <si>
    <t>FIBER PATCH PANEL,LIU,24P Fully loaded</t>
  </si>
  <si>
    <t>19 mm dia, FRLSPVC conduit with all accessories.(For IT LAN)</t>
  </si>
  <si>
    <t>24 Core Outdoor Multimode Fibre Optic Cable</t>
  </si>
  <si>
    <t>SC to LC/MtRJ Duplex Patch Cords</t>
  </si>
  <si>
    <t>12 Port Core Switch (Layer 3) 10/100/1000 Mbps</t>
  </si>
  <si>
    <t>Cisco</t>
  </si>
  <si>
    <t>24 Port 10/100Mbps + 4 GBIC Ports Managed Switch(WS2960S-24PSL</t>
  </si>
  <si>
    <t>48 Port 10/100Mbps + 4 Port 10/100/1000 Managed Switch</t>
  </si>
  <si>
    <t>Supplying and filling in plinth /under floors with Ghaggar sand  including, watering, ramming consolidating and dressing complete</t>
  </si>
  <si>
    <t>CuM</t>
  </si>
  <si>
    <t>NOTE:  PARTY IS ALLOWED TO SET UP THEIR OWN  READY MIX CONCRETE BATCHING PLANT AT SITE OR ALLOWED TO PROCURE FROM RMC PLANT THE PROBABLE CONCRETE FROM OUTSIDE WITH ALL QUALITY CONTROL MEASURES</t>
  </si>
  <si>
    <t>Providing, batching, mixing, transporting through transit mixers, pumping and laying Reinforced Cement Concrete of specified grade at all levels and heights specified below using ordinary Portland cement of grade 53 from approved manufacturer, river sand, 20mm and down size coarse aggregates, necessary admixtures approved by Consultants (Conplast SP 430SRV from Fosroc or equivalent), including all leads and lifts, pumping using line pump or boom placer, vibrating/ compaction, scaffolding wherever necessary, curing as directed, including cost of shuttering and centering etc.</t>
  </si>
  <si>
    <t>Providing and laying integrated cement based chemical water proofing treatment over R.C.C. roof slab / chajjas by cleaning the surface and spreading cement slurry over the surface. The base layer shall be chemical treatment which creates proper bonding through crystalline/ equivalent methodology. And laying average 100mm thick broken first class quality bricks in CM 1:5 and mixed with water proofing compound to required gradients and top finished with leakproof jointless waterproof plaster, 25mm thick, finished smooth with wooden trowel with false squares of 300x 300mm &amp; with rounding off the joints between slab and wall with necessary curing etc., complete along with manufacturers guarantee of 15 years.</t>
  </si>
  <si>
    <t>Ro</t>
  </si>
  <si>
    <t>Note : Wastages will not be paid extra.Flooring to be covered with POP before handing over.</t>
  </si>
  <si>
    <t>Providing and laying Vitrified tile flooring  of Nitco/Kajaria/Johnson  or any other approved make,  size 600 X 600 mm, finished with paper thin joint and to required slope, set on 20mm thick cement mortar 1:4,  grouting of joints with matching colour pigments / cement,curing, protecting the tiles by covering with POP/ Jute for the same. The cost shall include  providing patterns, borders, inlays etc complete  with all leads &amp; lifts at all levels and heights including all wastages etc as per specifications and  drawings, and as per the instructions of Engineer in Charge. Oxalic acid washing to be done on the tiled areas before handing over.(Basic rate Rs.50/Sft)</t>
  </si>
  <si>
    <t>Providing and laying 100mm height Vitrified tile Skirting of Nitco/Kajaria/Johnson  or any other approved make of size 600 X 600 mm  . The rate shall include the cost of epoxy grouting of joints to match the colour of tiles, chasing of wall to flush the skirting in line with the wall, fixing with approved adhesives , oxalic acid washing etc complete, with all leads &amp; lifts at all levels and heights as per specifications given in the  drawings, and as per the instructions of Engineer in Charge. Wastages shall not be paid extra.(Basic rate Rs.50/Sft)</t>
  </si>
  <si>
    <r>
      <t>Providing and laying 10mm thk Pre-polished granite tile skirting, 100mm high, to match with flooring, (Staircase)fixed with adhesives flushed to wall , including chasing walls wherever necessary, making good the chased surface, finished with paper thin joint, grouting, cleaning, pointing of joints with white/coloured cement. The rate shall include wastages, leads &amp; lifts at all levels as per specifications given in the drawings, and as per the instructions of Engineer in Charge.</t>
    </r>
    <r>
      <rPr>
        <sz val="10"/>
        <color indexed="8"/>
        <rFont val="Arial"/>
        <family val="2"/>
      </rPr>
      <t xml:space="preserve">  (Basic price :90/Sft)</t>
    </r>
  </si>
  <si>
    <t>Providing and fixing Vinyl flooring of approved make and colour. The flooring shall be of 2mm thickness, homogenous, monolithic &amp; fully flexible with approved width and length. The flooring shall be stuck properly with approved adhesive on the floor and shall be free of air bubbles. The floor base should be levelled in order to acheive smooth base. The joints shall be properly matched to provide seamless joints etc., complete (with all leads &amp; lifts at all levels) as per Manufacturers specifications and as directed by Engineer Incharge. (Basic price of vinyl :60/sft)</t>
  </si>
  <si>
    <t>Providing and laying Terracotta tile flooring  of 1'x1' or 2'x2'  size as approved  by the architects , of approved colour and design  over a bed of waterproof cement mortar 1:4 on porticos etc., laid to required pattern with spacer, slope to drain water to the outlets including grouting the joints with matching colour pigmented cement slurry, removing the excess slurry after grouting, cleaning the surface, curing for required period etc., complete. The rate shall include providing patterns, borders, inlays etc complete with all leads &amp; lifts at all levels as per specifications given in the drawings, and cleaning the tiles suitably and hand over the same in a good condition as per the instructions of Engineer in Charge. (Basic rate Rs.40/Sft )</t>
  </si>
  <si>
    <r>
      <t xml:space="preserve">Providing and laying 100mm height Terracota  tile (Terrace) Skirting of approved colour cut to size, neat machine cut , with paper thin joint , set in 20mm thick cement mortar 1:4, pointing of joints  to match the colour of tiles, chasing of wall, finishing with CM 1:4,curing,  etc., complete. With all leads &amp; lifts at all levels and as per the instructions of the Engineer-in-charge. The rate shall be inclusive of cleaning the tiles suitably as instructed and hand over in a good condition as per the instruction of the Engineer in Charge </t>
    </r>
    <r>
      <rPr>
        <sz val="10"/>
        <color indexed="8"/>
        <rFont val="Calibri"/>
        <family val="2"/>
      </rPr>
      <t xml:space="preserve"> </t>
    </r>
    <r>
      <rPr>
        <sz val="10"/>
        <color indexed="8"/>
        <rFont val="Arial"/>
        <family val="2"/>
      </rPr>
      <t>(Basic rate Rs.40/Sft )</t>
    </r>
  </si>
  <si>
    <t>Note: The rate to include necessary anchoring,baseplates,nuts,bolts etc for boxing,grouting if any wherever required even if not specified in the individual specification.</t>
  </si>
  <si>
    <t>Providing, fabricating and fixing in position  Stainless steel railings (Internal Staircase) of approved make as per design, detailed drawing and specifications, fixing as per standards ( SS grade 304: 18SWG) of 1mt ht with SS tube /horizantals/  verticals &amp; balusters. The top rail is of 50mm dia and with verticals of 30x30mm Box section at intervals as specified in the drawing or at 1.2-1.5m as per site condition  , supported with 4 rows of horizontal railings of 25mm dia stainless steel tubes of required gauge  as specified in detailed  drawings, with suitable anchoring arrangements to walls and steps, necessary welding, base plates, screws, clamps and necessary hardwares, lugs etc complete. at all leads and lifts. The joints to be approved by the engineer in charge.The rate also to include necessary buffing, covering the railing with proper protective covers before handing over etc complete.</t>
  </si>
  <si>
    <t>Item same as above (WWK01) but without vision panel all as per details in the drawings.</t>
  </si>
  <si>
    <t>Providing, fabricating and erecting of Cat Ladders  with all necessary Gusset Plates, Stiffener plates, Brackets, Bolts, Cleats, seating angles etc., to the required size, shape, alignment etc, as per the drawings. The quoted rate to include a coat of zinc chromate primer and two coats of Synthetic enamel painting etc., complete and as per the drawing and as directed by the Engineer-in-charge.</t>
  </si>
  <si>
    <t>Ls</t>
  </si>
  <si>
    <t xml:space="preserve">Providing and fixing  Glass Canopy  using 10mm thk Toughened glass  of approved pattern,  (Asahi / Saint Gobain/Modi make ) over pre installed MS framework (Cost of providing MS framework is  part of  Glass Canopy), including making suitable holes in the glass before installation complete as per design drawings. All the glass to glass joints shall be sealed  with silicon weather sealant . The rates shall  include for provding rain water drain,Silicon sealant grade shall be "Dow corning/GE Silicon,Enamel paint over a coat of primer etc  as per the design requirement.  </t>
  </si>
  <si>
    <t>Brick work with Autoclave Aerated Concrete (AAC) Blocks in superstructure above plinth level in all
shapes and sizes in: Cement mortar 1:4 (1 cement : 4 coarse sand)  from G.F plinth LVL with all accessories like bonding chemicals etc.</t>
  </si>
  <si>
    <r>
      <t xml:space="preserve">Providing and laying single piece machine cut 20mm thk </t>
    </r>
    <r>
      <rPr>
        <sz val="10"/>
        <color indexed="8"/>
        <rFont val="Arial"/>
        <family val="2"/>
      </rPr>
      <t>Pre polished Granite stone slab flooring (Staircase &amp; other areas ) to be layed over a bed of 20-25mm thick CM 1:4 inclusive of grouting of joints with pigment to match the colour of stone,curing, covering with P.O.P/ jute &amp; cleaning when required. The rate shall include wastages, providing patterns, borders, nosing,inlays etc complete with all leads &amp; lifts at all levels as per specifications given in the drawings, and as per the instructions of Engineer in Charge.The rate shall include removal of POP, buffing and final cleaning etc complete. (Basic price :90/Sft)</t>
    </r>
  </si>
  <si>
    <t>1.01</t>
  </si>
  <si>
    <t>1.02</t>
  </si>
  <si>
    <t>1.03</t>
  </si>
  <si>
    <t>2.00</t>
  </si>
  <si>
    <t>2.01</t>
  </si>
  <si>
    <t>2.02</t>
  </si>
  <si>
    <t>2.03</t>
  </si>
  <si>
    <t>Providing and laying 1st quality ceramic glazed floor tiles ( Kajaria/Johnson/ NITCO or
equivalent Digital series ) (including treads) or as per Engineer-in- Charge over 20mm thick cement
mortar 1:4 mix, jointing with grey cement slurry including pointing with white cement mixed with pigment
of matching shade including cost of all materials, labour etc.</t>
  </si>
  <si>
    <t>Providing and laying 1st quality ceramic glazed wall tiles ( Kajaria/ johnson Digital series NITCO/
or equivalent ) or as approved by the Engineer-in-Charge in skirting, dado, risers, etc. over
12mm thk. cement mortar 1:3 mix, jointing with grey cement slurry including pointing with white cement
mixed with pigment of matching shade including cost of all materials, labour etc.,</t>
  </si>
  <si>
    <t>2.04</t>
  </si>
  <si>
    <t>2.05</t>
  </si>
  <si>
    <t>2.06</t>
  </si>
  <si>
    <t>2.07</t>
  </si>
  <si>
    <t>2.08</t>
  </si>
  <si>
    <t>2.09</t>
  </si>
  <si>
    <t>2.10</t>
  </si>
  <si>
    <t>3.00</t>
  </si>
  <si>
    <t>MASFA 01</t>
  </si>
  <si>
    <t>MASFA 02</t>
  </si>
  <si>
    <t xml:space="preserve">MASAAC 03 </t>
  </si>
  <si>
    <t>Providing and Laying to pattern, Ceramic tile  dado  of   Nitco/Kajaria/Johnson (or other equivalent approved make)of size 300 X450 mm or the size approved by the architects with required shade and colour as approved, laid to the pattern over 6-10mm thick tile adhesive ( M/s BAL/ M Y K Laticrete adhesive or approved equivalent), corners to have PVC edge beading. Work to include pointing with the matching colour grout, acid washing, necessary spacers to ensure uniform joints etc. complete.The rate shall include for borders, pencil borders etc., at all levels  as per specifications  including all leads and lifts, and as per the instructions of Engineer in Charge, (Basic rate Rs.40/Sft)</t>
  </si>
  <si>
    <t>3.01</t>
  </si>
  <si>
    <t>3.02</t>
  </si>
  <si>
    <t>3.03</t>
  </si>
  <si>
    <t>4.00</t>
  </si>
  <si>
    <t>4.01</t>
  </si>
  <si>
    <t>4.02</t>
  </si>
  <si>
    <t>4.03</t>
  </si>
  <si>
    <t>4.04</t>
  </si>
  <si>
    <t>4.05</t>
  </si>
  <si>
    <t xml:space="preserve">Providing and applying Apex Weather proof emulsion (Heavy Textured Paint finish) for external walls with asian (or berger, jotun make) of Duracast fine tex  of approved shade and colour for external walls including preparing the surface by cleaning/sanding, filling up the cracks with crack filler,3 coats of paint, erecting and dismantling of scaffolding, finishing the surface etc.,with all lead and lifts at all levels etc complete, as per the instructions of Engineer-in-charge. </t>
  </si>
  <si>
    <t>5.00</t>
  </si>
  <si>
    <t>5.01</t>
  </si>
  <si>
    <t>5.02</t>
  </si>
  <si>
    <t>5.03</t>
  </si>
  <si>
    <t>5.04</t>
  </si>
  <si>
    <t>5.05</t>
  </si>
  <si>
    <t>Providing ,Fabricating and fixing in position Powder coated MS railings (Ext staircase)using Tata Tube or equivalent make of ,1.1m ht with MS  top rail of 50mm dia and  3 rows of 25mm dia bottom horizontal rails of MS tubular sections with required vertical supports of  MS 20mm flats as specified in detailed drawings or at a span of 1.2m to 1.5m c/c as per site conditions .All MS sections to be treated with two coats of enamel painting over a coat of primer and the work to include the cost of materials,labour,machinery all leads and lifts complete as directed by the Engineer -in-charge</t>
  </si>
  <si>
    <t>Providing, fabricating and fixing in position  Stainless steel railings  of approved make as per design, detailed drawing and specifications, fixing as per standards ( SS grade 304: 18SWG) of 1mt ht with SS tube handrail of 50mm dia supported by verticals of 10mm SS Flat  as per the span &amp; conditions of the site or at a span of 1.2-1.5m as per site condition  , with glass of 10mm  thickness fixed to the railing suitably with all accessories as specified by EIC including, fixing with SS clamps, lugs, plates with all necessary fixtures etc., with all leads and lifts at all levels etc., complete and as directed by the Engineer- in-charge.Rate to include covering the railing structure with protective sheet before handing over.</t>
  </si>
  <si>
    <t>RO</t>
  </si>
  <si>
    <t>6.00</t>
  </si>
  <si>
    <t>6.01</t>
  </si>
  <si>
    <t>6.02</t>
  </si>
  <si>
    <t>6.03</t>
  </si>
  <si>
    <t>6.04</t>
  </si>
  <si>
    <t>Glass to be of Saint Gobain make even if not specified in the specification. All doors and windows to be provided with locks of Godrej/Magnum/Dorset  make,sealants ,hinges,handles and door stoppers even if not specified.</t>
  </si>
  <si>
    <t>7.00</t>
  </si>
  <si>
    <t>7.01</t>
  </si>
  <si>
    <t>7.02</t>
  </si>
  <si>
    <t>7.03</t>
  </si>
  <si>
    <r>
      <t xml:space="preserve">Providing and fixing well seasoned first quality Sal wood doors of width as per EIC directions, with the rebated frames of 125mmx62.5mm ( 5"x2.5" ) size  to be fixed on to the walls using MS hold fasts  3 Nos ( Flat iron of 400x25x6mm ) on either side embedded in concrete 1:2:4. The frames shall be painted 2 coats of enamel paint ,make &amp; shade as approved by the Architects over a coat of primer  at all the lvls and heights. Supply &amp; fixing of  Single Flush shutter 35 mm thk of greenply/archidply fixed to frame with hinges and shutter finished with 1.5mm laminate both sides and vision panel of size  in glass of 5mm thk fitted into EPDM gasket and of SaintGobain/Modi/Asahi make all as per design  details. The rate shall include for providing and fixing of  PVC/wooden beading all around  at the masonry and frame junction if required  , necessary hardwares- Godrej/Magnum/Dorset make,SS- hardware and hinges,  handle ,towerbolts ,sealants etc complete  with all the required accesories  and as per the instructions of Engineer in Charge. </t>
    </r>
    <r>
      <rPr>
        <b/>
        <sz val="10"/>
        <rFont val="Arial"/>
        <family val="2"/>
      </rPr>
      <t>(Location :Internal Doors- Doc rooms, Pantry)</t>
    </r>
  </si>
  <si>
    <t>Note : All windows to have a proper Drain sections .Kindly refer the all details and to provide silicone sealants/Gaskets wherever required.All surface to be done smooth ,wastages shall not be paid extra.Rate to include all accessories including screws,locking arrangement as per standard if any . Glass to be of Saint Gobain make even if not specified.</t>
  </si>
  <si>
    <t>TOUGHENED GLASS WORKS &amp; ALUMINIUM WORKS</t>
  </si>
  <si>
    <t>ADW 02 -A</t>
  </si>
  <si>
    <r>
      <t xml:space="preserve">Design, Supply, Fabrication and Installation of Aluminium framed Ventilators  of  Hindalco/Jindal or any other approved make with Aluminium  frames as per approved design   &amp; specification using  aluminium extruded sections of 6063 grade alloy - along with other standard hardwares, fittings  etc complete as per design, details and specification given in the drawing and approved by the architect , including all hardware and consumables all complete as directed. Fixed Louvers in  Frosted Glass 4-5 mm thk as per the detailed drawings to be used duly adequate to withstand the wind load as per IS 875, complete as directed by the Engineer in Charge. The Aluminium profiles shall be powder  coated with approved colour by architect. The thickness of powder coating shall not be less than 60 microns. The rate shall be inclusive of  applying sealant, EPDM gasket,glazing clips ,necessary hardware  and provision for exhaust etc complete.  
</t>
    </r>
    <r>
      <rPr>
        <b/>
        <sz val="10"/>
        <rFont val="Arial"/>
        <family val="2"/>
      </rPr>
      <t xml:space="preserve">Location- toilets </t>
    </r>
  </si>
  <si>
    <r>
      <t xml:space="preserve">Design, Supply, Fabrication and Fixing of  Good asthetic Aluminium Door with frames ,Powder coated to minimum 60 microns thickness (as per IS 7088)  of Hindalco/Jindal or(or equivalent make)   with all standard accessories, fittings and EPDM siliconised gasket complete as per design, details and specification   and approved by the EIC architect, including all hardware and consumables, sealing of joints with Clear Weather Silicone Sealant of approved make &amp; backer rods complete as directed by Engineer-in-charge. 
</t>
    </r>
    <r>
      <rPr>
        <b/>
        <sz val="10"/>
        <rFont val="Arial"/>
        <family val="2"/>
      </rPr>
      <t>Location- All Toilet doors</t>
    </r>
  </si>
  <si>
    <r>
      <t xml:space="preserve">Design, Supply, Fabrication and Fixing Aluminium Sliding Window , Powder  coated to minimum 60 microns thickness (as per IS 7088) of Hindalco/Jindal  or(or equivalent make) with two track sliding shutter in 5mm thick Clear Plain Glass of Saint Gobain make using for intermediate hooks duly fitted with standard accessories, fittings and EPDM siliconised gasket complete as per design, details and specification  and approved by the EIC architect, including all hardware and consumables, sealing of joints with Clear Weather Silicone Sealant of approved make &amp; backer rods complete as directed by Engineer-in-charge. Note : The bottom section to have drain hole arrangement with proper slope ). Window to be provided with locking arrangement , locakble from inside building; Good asthetic Aluminium grills covering outside window is also inclusive of scope
</t>
    </r>
    <r>
      <rPr>
        <b/>
        <sz val="10"/>
        <rFont val="Arial"/>
        <family val="2"/>
      </rPr>
      <t>Location: Ground Floor Window</t>
    </r>
  </si>
  <si>
    <r>
      <t xml:space="preserve">Design, Supply, Fabrication and Fixing Aluminium Sliding Window , Powder  coated to minimum 60 microns thickness (as per IS 7088) of Hindalco/Jindal or(or equivalent make)  with two track sliding shutter in 5mm thick Clear Plain Glass of Saint Gobain make using for intermediate hooks duly fitted with standard accessories, fittings and EPDM siliconised gasket complete as per design, details and specification  and approved by the EIC architect, including all hardware and consumables, sealing of joints with Clear Weather Silicone Sealant of approved make &amp; backer rods complete as directed by Engineer-in-charge. Note : The bottom section to have drain hole arrangement with proper slope ). Window to be provided with locking arrangement , locakble from inside building;  Aluminium grills are excluded in scope
</t>
    </r>
    <r>
      <rPr>
        <b/>
        <sz val="10"/>
        <rFont val="Arial"/>
        <family val="2"/>
      </rPr>
      <t>Location: First Floor Windows</t>
    </r>
  </si>
  <si>
    <t>WOODEN/ FIRE DOORS AND JOINERY WORKS</t>
  </si>
  <si>
    <t>8.00</t>
  </si>
  <si>
    <t>8.01</t>
  </si>
  <si>
    <t>8.02</t>
  </si>
  <si>
    <t>8.03</t>
  </si>
  <si>
    <t>8.04</t>
  </si>
  <si>
    <t>8.05</t>
  </si>
  <si>
    <t>TOTAL FOR GLASS WORKS &amp; ALUMINIUM /ACP WORKS</t>
  </si>
  <si>
    <t>8.06</t>
  </si>
  <si>
    <t>Providing and fixing Alstrong or equivalent make -Aluminium partition panels of thickness- 4.5mm of desired colour of EIC with all required aluminium frames &amp; accessories. 
Location- Cabin to Cabin partition walls</t>
  </si>
  <si>
    <r>
      <t>Providing &amp; fixing False ceiling  at all heights / in all floors with Aluminium  False ceiling with all materials as , cut to all shapes &amp; size and in the required grid pattern supported on Powder coated aluminium frame work of approved make consisting of wall angles of section, bulbed Tees, main Tees,  cross tees as per directions of EIC, including providing &amp; fixing MS tab hangers, 6 mm dia MS standard suspenders of required height and providing necessary opening &amp; additional frame work required for light &amp; AC Duct fittings including provision for upturn as pelmets at ends along walls for return air in the false ceiling if required and painting the steel work with one coat of red oxide zinc chromate primer etc., complete all as per  specification.</t>
    </r>
    <r>
      <rPr>
        <b/>
        <sz val="10"/>
        <rFont val="Arial"/>
        <family val="2"/>
      </rPr>
      <t xml:space="preserve"> </t>
    </r>
    <r>
      <rPr>
        <sz val="10"/>
        <rFont val="Arial"/>
        <family val="2"/>
      </rPr>
      <t>Rate to include</t>
    </r>
    <r>
      <rPr>
        <b/>
        <sz val="10"/>
        <rFont val="Arial"/>
        <family val="2"/>
      </rPr>
      <t xml:space="preserve"> </t>
    </r>
    <r>
      <rPr>
        <sz val="10"/>
        <rFont val="Arial"/>
        <family val="2"/>
      </rPr>
      <t>the</t>
    </r>
    <r>
      <rPr>
        <b/>
        <sz val="10"/>
        <rFont val="Arial"/>
        <family val="2"/>
      </rPr>
      <t xml:space="preserve"> </t>
    </r>
    <r>
      <rPr>
        <sz val="10"/>
        <rFont val="Arial"/>
        <family val="2"/>
      </rPr>
      <t>provision for Trap doors ,drilling/cutting /providing holes for electrical fixtures /services and finishing the same .</t>
    </r>
  </si>
  <si>
    <t>8.07</t>
  </si>
  <si>
    <t>9.00</t>
  </si>
  <si>
    <t>9.01</t>
  </si>
  <si>
    <t>10.00</t>
  </si>
  <si>
    <t>10.01</t>
  </si>
  <si>
    <t>10.02</t>
  </si>
  <si>
    <t>10.03</t>
  </si>
  <si>
    <t>10.04</t>
  </si>
  <si>
    <t>10.05</t>
  </si>
  <si>
    <t>10.06</t>
  </si>
  <si>
    <t>10.07</t>
  </si>
  <si>
    <t>10.08</t>
  </si>
  <si>
    <t>10.09</t>
  </si>
  <si>
    <t>10.10</t>
  </si>
  <si>
    <t>FL</t>
  </si>
  <si>
    <t>Roof</t>
  </si>
  <si>
    <t>Roof 1st</t>
  </si>
  <si>
    <t>Providing and fixing rolling type blinds for all windows with all accessories &amp; fittings of approved make and design as per EIC instructions</t>
  </si>
  <si>
    <t>10.11</t>
  </si>
  <si>
    <t>Providing &amp; fixing informatory Retro reflective sign board made of 3mm aluminum sheet various
sizes maximum size 36 inhes x 36 inches as per EIC, etching with one coat of best quality epoxy primer
and two coats of best quality epoxy paint, fixed on ,3.8mt long and 90mm dia.3mm thick MS stand post
and frame fabricated from suitable size iron angle of 40x40x6mm and 10mm sq.bar painted with best
quality epoxy coating in black and white bands.</t>
  </si>
  <si>
    <t>Plant Name and fixing logo and TSPL Plant letters  in acryclic finish of different colour with samsung module lighting / strip lighting arrangement as per TSPL directions. All complete including switch to operate, wires, mounting on entrance canopy</t>
  </si>
  <si>
    <t>ARCHITECTURAL WORKS- Service Building</t>
  </si>
  <si>
    <t xml:space="preserve">approximate qty and spec </t>
  </si>
  <si>
    <t>Supplying, installing, testing and commissioning approved make white/ coloured integrated EPS urinals with 40mm C.P. dome type waste coupling 40mm C.P. bottle trap with C.P. extension pipe, 15mm dia solenoid valve unit &amp; Battery operated sensor unit for automatic flushing with necessary electrical etc.,
C.P. spreader unit GI expansion bolts, including core cutting and water proofing etc.,</t>
  </si>
  <si>
    <t>Total PHE WORKS</t>
  </si>
  <si>
    <t>Supply and laying of 2 Runs of single core 2.5Sq.mm and 1 Run of single core 1.5Sqmm PVC insulated multistrand copper conductors in 1 No. of 25mm dia PVC conduits with all necessary accessories/ JBs  complete as required.</t>
  </si>
  <si>
    <t xml:space="preserve"> 16 Amps, 3-pin (250 Volts) single phase universal shuttered socket with an independent 16 A Switch/ 16A MCB as per EIC directions (Independent point) for geaser at toilet, kitchen points etc</t>
  </si>
  <si>
    <t>1 x12 Watts IP55 class, good asthetic, Circular type down lighter/ wall light with LED  Lamps suitable for canopies &amp; projected slabs</t>
  </si>
  <si>
    <t>Supply and installation of Distributation Panel at Firestation (IP-65, 2mm CRGA GI Power Coated
sheet, 450 mm Ground Clearance, sheet metal fabricated, powder coated, having dust-proof and vermin
'proof, gasketed and hinged door with two Incommer &amp; one Buscoupler with protection.
1. Incommer of MCCB 415V, 630A-2 No's
2. Bus Coupler of MCCB 415V, 630A-1 No
3. Outgoing Feeder MCCB-415V, 160A-5 No's
4. Outgoing Feeder MCCB -415V, 63A-10 No's
5. Outgoing Lighting Feeder (with 3-Ph,4 wire  Lighting Transformer 5 KVA)-415V, 63A-2 No's
6. Multi function energy meter of 0-500A with CT, 0-500V rating as per make(L&amp;T/Converse/ Rishabh /
Secure)- 2 Nos at incomers
7. 4 Runs of copper insulated Busbar &amp; other power accessories as required to withstand- 500A , 500V
" 1 Nos "MCCB/MCB- scheider,ABB, Siemens
MFM- L&amp;T/Converse/ Rishabh / Secure</t>
  </si>
  <si>
    <t xml:space="preserve">HVAC PANEL </t>
  </si>
  <si>
    <t xml:space="preserve">UPS O/P PANEL </t>
  </si>
  <si>
    <t>Supply installation &amp; Commissioning of  15KVA UPS System with 4Hr's back Up Power Supply(including VRLA batteries) of Make-/Emerson/Hitachi2 Nos APC/DB Power/Emerson/Hitachi</t>
  </si>
  <si>
    <t>Providing , laying with wrapping coating in underground/ painted above ground with supports -Hydrant point with fire hose with box etc,  2 number  per floor or as per TAC norms by arranging tapping point from existing hydrant network nearby area.</t>
  </si>
  <si>
    <t>TOTAL FOR DBs &amp; Electrical equipments/ systems</t>
  </si>
  <si>
    <t>3.5 Core x 70 Sqmm armoured Al.  Cable  (XLPE).</t>
  </si>
  <si>
    <t xml:space="preserve">4 Core x 16 Sqmm Cu Cable  (XLPE). for distribution inside building from MDB to all sub- DBS </t>
  </si>
  <si>
    <t>4 Core x 6 Sqmm Cu Cable  (XLPE)  for distribution inside building from MDB to all sub- DBS / street lighting etc</t>
  </si>
  <si>
    <t xml:space="preserve">                 LAYING by undergorund at 0.75 M depth covered by brick layer with provision of route marker or by cable tray/ GI pipe laying</t>
  </si>
  <si>
    <t>3.5 Core x 2.5  Sqmm Cu Cable  (XLPE)  for distribution inside building from MDB to all sub- DBS / street lighting etc</t>
  </si>
  <si>
    <t>3.5 Core x 300 Sqmm Armoured  Cable  (XLPE) from main plant TG buidling Switchgear to service building DB</t>
  </si>
  <si>
    <t xml:space="preserve">                 LAYING &amp; termination</t>
  </si>
  <si>
    <t>fixing and wiring accessories. Or workstation cubible - type switch boxes</t>
  </si>
  <si>
    <t xml:space="preserve"> 2 or 3  No. 6A 3 pin   socket  and switch   Connected to  lighting  circuits       ( Dependent) </t>
  </si>
  <si>
    <t>Switchboard DBs &amp; Electrical equipments/ systems</t>
  </si>
  <si>
    <t>Building structural</t>
  </si>
  <si>
    <t>Building -Architectural</t>
  </si>
  <si>
    <t>PHE- works</t>
  </si>
  <si>
    <t>Lightning Protection</t>
  </si>
  <si>
    <t>Other Infra- Car parking/ STP/Landscape/ 100M Road</t>
  </si>
  <si>
    <t>Lighting WORKS (LED fixtures only to be used)</t>
  </si>
  <si>
    <t>3X6</t>
  </si>
  <si>
    <t>20X7</t>
  </si>
  <si>
    <t>4X6</t>
  </si>
  <si>
    <t>12 X7</t>
  </si>
  <si>
    <t>Normal ceiling painted+ LED  lights+ fire detectors+ Fan</t>
  </si>
  <si>
    <t>Visitor- Reception with lounge &amp; HE/SHE separate Toilets  (8 sitting, 1 Receptionist table)</t>
  </si>
  <si>
    <t xml:space="preserve">Normal painted roof ceiling, Al windows , wooden door, required LED tube lights, 1 Ceiling fan, 3 No. 16A MCB power points, SS kitchen Sink with other PHE accessories, platform with polished granite finish for 1M wide in L shape </t>
  </si>
  <si>
    <t>Total  Built up Area in 2 storeyed (G+1) building+ 1Annexure building+1 Dining room at 2nd floor- Service building</t>
  </si>
  <si>
    <t>Preparing the surface, providing &amp; applying plastering to Internal Ceiling ,soffits of staircase/beams surfaces etc of 10 mm thick  with lime rendering in CM 1:4 (1 cement: 4 fine sand) at all levels including hacking, scraping, cleaning the surface, rounding of corners wherever required/specified, curing and includes cost of materials, labour, all leads and lifts at all levels, loading and unloading , transportation, with necessary scaffolding and all other incidental charges etc. complete and as directed by the Engineer-in-charge.</t>
  </si>
  <si>
    <t xml:space="preserve">Appendix -1
Details of Facilities required at Service Building (Ground +1st floor+ Dining facility @ 2nd Floor model) with all architectural &amp; asthetic finish: </t>
  </si>
  <si>
    <t>6X12</t>
  </si>
  <si>
    <t>Aluminium type false ceiling with under deck insulation + LED sky lights+ fire detectors+ centralised AC ducting  , 2 ceiling fans , Toughened glass partion + glass door in front side,  5 No UPS supply points &amp; 3 No. LAN sockets at seat &amp; meeting table, Al .Window with outside asthtic  Al. grills &amp; roller type curtails; Attached Toilet.
ACP paneling at one side wall is to be done with power supply, LAN arrangement for fixing LED TV (shifting existing LED TV supply  is envisaged)</t>
  </si>
  <si>
    <t xml:space="preserve">Aluminium type false ceiling with under deck insulation + LED sky lights+ fire detectors+ centralised AC ducting, 1 ceiling fan , Toughened glass partion + glass door in front side, Provision for digital LED TV connected to LAN network, 3 No. UPS supply points &amp; 2 No. LAN sockets at seat , Al .Window with outside asthtic  Al. grills &amp; roller type curtails. </t>
  </si>
  <si>
    <t>Closed Dining Room at 2nd floor</t>
  </si>
  <si>
    <t>6X16</t>
  </si>
  <si>
    <t xml:space="preserve">Supply, Fabricating &amp; fixing in position reinforcement for RCC work with high yield strength ribbed cold twisted tor steel (HSD) bar of various diameters and grade of steel as specified below conforming to IS specification including cutting, providing, supplying &amp; bending, hoisting, fabricating and placing in position according to drawings and binding the reinforcement with  galvanised annealed binding wire of double fold of 18 gauge  and providing PVC  cover blocks for placing the reinforcements in position and for maintaining the cover specified and/or according  to relevant IS.  </t>
  </si>
  <si>
    <t>Supply, fabrication, erection, painting with 2 coat zinc rich primer &amp; 2 coat epoxy paint of MS Steel structural jobs as per detailed engineering &amp; directions of EIC (All ISA, ISMB,ISMC etc materials covered)</t>
  </si>
  <si>
    <t>Steel structural works, Roof with highly asthetic Canvas fabric material,  LED outdoor type lighting, ceiling fans</t>
  </si>
  <si>
    <t xml:space="preserve">Conference Room(50 sittings) with projector/videoconference </t>
  </si>
  <si>
    <t>Closed VIP Dining at 2nd Floor</t>
  </si>
  <si>
    <t>Semi open type Dining at 2nd Floor</t>
  </si>
  <si>
    <t>Conference Room (24 sittings)</t>
  </si>
  <si>
    <t>8X5</t>
  </si>
  <si>
    <t>Documentation &amp; store Room with rail mounted Racks @ Annexure Building</t>
  </si>
  <si>
    <t>3X7</t>
  </si>
  <si>
    <t>AHU Room ( For centralised AC)</t>
  </si>
  <si>
    <t>Normal ceiling painted+ LED  lights+ fire detectors+ Exhaust Fan</t>
  </si>
  <si>
    <t>Aluminium type false ceiling with under deck insulation + LED sky lights+ fire detectors+ centralised AC ducting, Biometric authorisation access, required cable trench, false flooring , GI conduiting for distributing power supply , Fire retardant door, fire extinguisher, insulation mat , Exhaust fan</t>
  </si>
  <si>
    <t>2.5MX 34M X2Floors</t>
  </si>
  <si>
    <t>M20 grade, 250mm thick PCC paved Car Parking with Shed 
Considered 500mm depth earth work, compaction, 150mm WBM, 250mm  thick PCC</t>
  </si>
  <si>
    <t>M20 grade, 250mm thick PCC paved Car Parking without  Shed 
Considered 500mm depth earth work, compaction, 150mm WBM, 250mm  thick PCC</t>
  </si>
  <si>
    <t>Building Elevation details</t>
  </si>
  <si>
    <t>10.12</t>
  </si>
  <si>
    <t>10.13</t>
  </si>
  <si>
    <t>10.14</t>
  </si>
  <si>
    <t>Stainless steel signage boards with letters engraved in black letters upto 6"height and signage over all sizes from
9" wide and lengh upto 24".</t>
  </si>
  <si>
    <t>10.15</t>
  </si>
  <si>
    <t>MIS 10</t>
  </si>
  <si>
    <t xml:space="preserve">Providing &amp; fixing good asthetic Canvas Fabric roof of standard make &amp; color as directed by EIC for semi open dining </t>
  </si>
  <si>
    <t>Providing &amp; fixing 230V, 2 KW electrical Geaser for toiler areas</t>
  </si>
  <si>
    <t>Section</t>
  </si>
  <si>
    <t>Canteen @2nd floor</t>
  </si>
  <si>
    <t>UOM</t>
  </si>
  <si>
    <t>Other Infrastructure around - Servcie Building</t>
  </si>
  <si>
    <t>Lumpsum</t>
  </si>
  <si>
    <t>Car Parking</t>
  </si>
  <si>
    <t>NA</t>
  </si>
  <si>
    <t>Providing Laying, spreading and compacting stone aggregate of specified sizes to WBM (53 to 20) specifications in
uniform thickness, hand picking, rolling with 3 wheeled road / vibratory roller 8-10 tonne capacity in 3
stages to proper grade and camber, applying and brooming requisite type of screening / binding material 
to fill up interstices of coarse aggregate, watering and compacting to the required density . It has to laid in first layer depth 100 mm and 
required  layers depth 75 mm .</t>
  </si>
  <si>
    <t>Sub total for Car Parking</t>
  </si>
  <si>
    <t>Supply, fabrication, erection, painting with 2 coat zinc rich primer &amp; 2 coat epoxy paint of MS Steel structural jobs as per detailed engineering &amp; directions of EIC (All ISA, ISMC, tubular, piping etc materials covered) for making car shed</t>
  </si>
  <si>
    <t>Providing, batching, mixing, transporting through transit mixers, pumping and laying Reinforced Cement Concrete of specified grade at all levels and heights specified below using ordinary Portland cement of grade 53 from approved manufacturer, river sand, 20mm and down size coarse aggregates, necessary admixtures approved by Consultants (Conplast SP 430SRV from Fosroc or equivalent), including all leads and lifts, pumping using line pump or boom placer, vibrating/ compaction, scaffolding wherever necessary, curing as directed, including cost of shuttering and centering etc.of Grade M30 Concrete including providing , laying T12 of Rebar @ single layer 200cc.</t>
  </si>
  <si>
    <t>Providing &amp; Developing Front Lawn &amp; Landscaping with all soil filling, plantation of hedge, lawn grass, decorative type Palm trees etc; Growing &amp;maintaiining  for 3 months with manuring &amp; watering &amp; then handing over to TSPL at good condition etc</t>
  </si>
  <si>
    <t>Total Cost</t>
  </si>
  <si>
    <t xml:space="preserve">M25 Grade </t>
  </si>
  <si>
    <r>
      <t xml:space="preserve">Providing and constructing </t>
    </r>
    <r>
      <rPr>
        <b/>
        <sz val="10"/>
        <rFont val="Arial"/>
        <family val="2"/>
      </rPr>
      <t>Fly ash / burnt clay  brick masonry</t>
    </r>
    <r>
      <rPr>
        <sz val="10"/>
        <rFont val="Arial"/>
        <family val="2"/>
      </rPr>
      <t xml:space="preserve">, 230mm thick wall using table moulded bricks with minimum crushing strength of 50kgs /Sq cm (of A Grade) in CM 1:4 (1 cement: 4 coarse sand) and soaked 24 hours in water before using for construction with necessary scaffolding, staging, striking and raking out joints at least 10mm depth, at all lead and lift at all levels, curing, cost of labour,  materials, loading and unloading, transportation and all other incidental charges etc., complete and as directed by the Engineer-in-charge. </t>
    </r>
  </si>
  <si>
    <r>
      <t xml:space="preserve">Providing and constructing </t>
    </r>
    <r>
      <rPr>
        <b/>
        <sz val="10"/>
        <rFont val="Arial"/>
        <family val="2"/>
      </rPr>
      <t>Fly ash/ burnt clay  brick masonry</t>
    </r>
    <r>
      <rPr>
        <sz val="10"/>
        <rFont val="Arial"/>
        <family val="2"/>
      </rPr>
      <t>, 115 mm thick wall using table moulded bricks with minimum crushing strength of 50kgs /Sq cm (of A Grade) in CM 1:4 (1 cement: 4 coarse sand) and soaked 24 hours in water before using for construction with necessary scaffolding, staging, striking and raking out joints at least 10mm depth, at all lead and lift at all levels, curing, cost of labour,  materials, loading and unloading, transportation and all other incidental charges etc., complete and as directed by the Engineer-in-charge.</t>
    </r>
  </si>
  <si>
    <t>Providing and applying Acrylic emulsion paint finish -2 coat of Birla putty+1 coat of w/b primer + 3 coats of emulsion paint of asian/berger/jotun make for Ceilings of approved colour, preparing the surface by cleaning/sanding, filling up the cracks with crack filler, erecting and dismantling of scaffolding as &amp; when it is required, finishing the surface with roller etc., complete. Note: Contractor shall arrange for his own scaffolding materials, ladders etc., legs of the ladders shall be covered properly with gunny bags so that floor does not get damaged. Floor shall be properly covered with plastic sheets to avoid spillage of paint while applying etc., with all leads &amp; lifts at all levels complete and as directed by Engineer-in-charge.</t>
  </si>
  <si>
    <r>
      <t xml:space="preserve">Providing and Fixing of 2 hour Fire rated Door with well seasoned Hardwood door with width of door as per IS3614 and frame section of 145mmx70mm with heat activated intumescent fire seal strip of section 10x4mm and one coat of antitermite fire retardant primer of make and shade as approved by the Architects. Supply and fixing of 55mm thk Asbestos free Composite Fire/Smoke check wooden  double shutters with veneer on both sides  and Vision Panel  of Wired Glass 4-5mm thk on one of the shutters and  120 min Fire resistant rating confirming to BS :476 part -22 &amp; IS :3614 Part -II comprising of two 9mm thk Starpan calcium silicate boards 100% without Asbestos,Brucite and Meerschaum having density not less than 1150kg/m3 and thermal conductive 0.14W sandwiching 31mm thk fire resistance insulation filler coated with FR silicon sealant and faced with 3mm thk Commercial ply on both sides with heal activated intumescent fire seal strip of size 10mmx4mm mounted in the grooves of hardwood  lipping on all sides except bottom.The intemescent sealant is used to fill the gaps between board and internal wooden lipping. The rate to include all Hardwares /Fittings of approved make with all leads and lifts etc complete.
</t>
    </r>
    <r>
      <rPr>
        <b/>
        <sz val="10"/>
        <rFont val="Arial"/>
        <family val="2"/>
      </rPr>
      <t>(LOCATION: 2 No. emergency Exit Door, Electriical, UPS room, 2 AHU rooms,Store room)</t>
    </r>
  </si>
  <si>
    <t>Design, supply &amp; installation of Centralised Air condition system suitable for complete Admin service building with all equipment, system, control panel , blowers, Ducting,under deck unsulation of all building roof, chiller/ Air handling  units , piping etc suitable for false ceiling office &amp; dining area of 1500 SqM</t>
  </si>
  <si>
    <t>Supply, erection with all accessories, water sealing &amp; clamps etc of colored high asthetic tensile fabric roof of standrad make as per EIC direction for car shed</t>
  </si>
  <si>
    <t>COO/CEO Office</t>
  </si>
  <si>
    <t>COO/CEO  -TA Room (Attached to COO office)
(with 5 visitor waiting facility)</t>
  </si>
  <si>
    <t xml:space="preserve">Total Cost </t>
  </si>
  <si>
    <t>Total Basic Cost</t>
  </si>
  <si>
    <t>Total Cost with GST</t>
  </si>
  <si>
    <t>Lakhs INR</t>
  </si>
  <si>
    <t>Other Required Facilities/ Infrastructure details 
Detailed BOQ in section -A9</t>
  </si>
  <si>
    <t>Parapet wall height</t>
  </si>
  <si>
    <t>Other Facilities &amp; Infrastructures</t>
  </si>
  <si>
    <t>Walk way space inside building &amp; stair case</t>
  </si>
  <si>
    <t>TOTAL IT / LAN COST</t>
  </si>
  <si>
    <t>RCC Approach Road &amp; RCC Drain  (100X7M Wide)</t>
  </si>
  <si>
    <t>Supply and Laying of Fly ash Paver Blocks(interlock type)  of 80 mm thickness &amp; M30 grade blocks with  all complete as per specification, laid  over 50 mm pcc and 25 mm mortar mix as approved inclusive of excavation , backfilling of 200 mm depth and compaction up to 95 % MDD.  and as directed by engineer incharge .The block joints are filled using suitable fine material of cement &amp; sand</t>
  </si>
  <si>
    <t>RM</t>
  </si>
  <si>
    <t xml:space="preserve">Supply and fixing of Hand rail 25mm MS  pipe of 4 strands of span 2 m ,fixed on 2000 mm high poles of 40 mm MS Pipe grouted with M20 concrete(300mmx300mm) beneath ground 500 mm deep  inclusive of fabrication and erection and tools and tackles for completion , all complete with two coats of primer &amp; two coats of paint(overall DFT- 120 Micron)  of  approved make and colour all complete as per specification and direction of engineer incharge. Exposed height of handrail above gorund shall be of 1.5M  and cross bracing to be provided in between 25 mm horizintal pipe in order to restrict trespassing </t>
  </si>
  <si>
    <t>Sub total for RCC Approach Road, Drain &amp; Paver block path</t>
  </si>
  <si>
    <t>Bid- Summary (Section wise)</t>
  </si>
  <si>
    <t>IT/ LAN</t>
  </si>
  <si>
    <t>IP STARLIGHT 7000 HD, Protocol- http based</t>
  </si>
  <si>
    <t>i. Outdoor  Make- Bosch, Type- PTZ (Pan, Tilt -360Deg , Zoom ), Auto Dome</t>
  </si>
  <si>
    <t>ii. Indoor   Make- Bosch, Type- Flexi Dome, Indoor 4000HD &amp; Protocol- http based</t>
  </si>
  <si>
    <t>Bosch</t>
  </si>
  <si>
    <t xml:space="preserve"> CCTV cameras at essential locations. High definition 360Degree CCTV camera  with all accessories, networking, hardware and software required for interfacing with existing CCTV network (all cameras shall be of IP based &amp;accessible on http protocol)</t>
  </si>
  <si>
    <t>Saviour / make as suggested by TSPL</t>
  </si>
  <si>
    <t>Providing &amp; fixing Biometric based access control on all the entry door points of the building beyond visiting lounge</t>
  </si>
  <si>
    <t>CCTV / Biometric controlled Access System</t>
  </si>
  <si>
    <t>Scope shall cover Design,  prepration of  detailed layout/ architectural drawings, GA drawings , Structural study report , Design Basis Report for approvals from TSPL . Scope shall cover the complete building with  all interior /exterior civil/ structural works , Architectural works, carpentary,flooring, tiling, Aluminium type  fasle ceiling, painting, sanitory facilities with Reed bed type STP, electrical wiring,cabling, Distribution panel, UPS, PA system , fire alarm/  fighting  system with approvals from TAC, CCTV (IP based &amp; LAN connected) , LAN network , connecting RCC road&amp;  drain , 2M wide paverblock pathway (200M) , PCC paved car shed , lawn development &amp; etc .</t>
  </si>
  <si>
    <t>Providing &amp; devloping Sewage Treatment plant of Reed Bed natural system capable for handling Service building sewage water treatment of 120 personnel with all civil jobs- MBABR RCC tanks, sewage &amp; clear water pumps, CPVC/ UPVC pipelines &amp; fitting , HDPE lining, agrgates, brick bats , plantation of Reed bed &amp; maintaining for 4 months &amp; handing over to TSPL  with demonstration of discharge water as per CPCB limits</t>
  </si>
  <si>
    <t>Connecting M30 grade RCC Road of 7M Wide  &amp; sideway RCC drains with 500mm depth earth work, compaction, 150mm WBM, 50mm PCC&amp; 150mm RCC</t>
  </si>
  <si>
    <t>Providing  , fabrication and fixing of MS Grating (38mm x38 mm mesh size) , thickness 25 mm  and unit weight of minimum 13 kg per sqm of approved make and  with all complete as per specification and direction of EIC.
Detailed drawing shall be submitted by contractor along with sample models for selection &amp; approval by TSPL EIC</t>
  </si>
  <si>
    <t>Schedule-A8</t>
  </si>
  <si>
    <t>Electrical/ Centralised AC/ UPS/ Hydrant/ Fire alarm 
systems</t>
  </si>
  <si>
    <t>Lighting system</t>
  </si>
  <si>
    <r>
      <t xml:space="preserve">Providing and fixing ACP panelling on wall ; Framing shall consist of Both ways horizontally and vertically on the
wall / RCC/ Structural Steel members with Aluminium Sections of 2"x1" as directed by TSPL / EIC. This framing
would be covered with 3mm thick "Aluminium Composite Panel" of desired colour &amp; make of Alstrong included wooden or other decorative pattern and designs. The rate shall inclusive of necessary fixtures and fittings, sealant, ACP sheet  etc. complete.Including At all Heights all inclusive.
</t>
    </r>
    <r>
      <rPr>
        <b/>
        <sz val="10"/>
        <rFont val="Arial"/>
        <family val="2"/>
      </rPr>
      <t>Location- Reception lounge, Staircase side walls, Outside Wall projections, Conference rooms- one side wall etc</t>
    </r>
  </si>
  <si>
    <r>
      <t xml:space="preserve">Providing and fixing in position SS Patch fitted  Glass door and  Glass- side panels &amp;  over panels ,using 12 mm thick Toughened Glass, door shutter mounted on SS corner patch fitting brushed steel finish, with floor springs of Everite or approved make, corner locks, SS handles and finishing the same complete and as directed by Engineer-in-charge. (Includes all leads and lifts at all levels); Transparent / opaque design on glass with asthetic look to be achieved by way of acid etching/ 3mm stickering as per directions of EIC
</t>
    </r>
    <r>
      <rPr>
        <b/>
        <sz val="10"/>
        <rFont val="Arial"/>
        <family val="2"/>
      </rPr>
      <t>Location- Front partion &amp; door of all cubicles, conference / meeting rooms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</si>
</sst>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 #,##0.00_ ;_ * \-#,##0.00_ ;_ * &quot;-&quot;??_ ;_ @_ "/>
    <numFmt numFmtId="164" formatCode="_(* #,##0.00_);_(* \(#,##0.00\);_(* &quot;-&quot;??_);_(@_)"/>
    <numFmt numFmtId="165" formatCode="_(* #,##0.000_);_(* \(#,##0.000\);_(* &quot;-&quot;??_);_(@_)"/>
    <numFmt numFmtId="166" formatCode="0_)"/>
    <numFmt numFmtId="167" formatCode="0.0_)"/>
    <numFmt numFmtId="168" formatCode="0;[Red]0"/>
    <numFmt numFmtId="169" formatCode="0.0"/>
    <numFmt numFmtId="170" formatCode="_(* #,##0_);_(* \(#,##0\);_(* &quot;-&quot;??_);_(@_)"/>
    <numFmt numFmtId="171" formatCode="0.000"/>
  </numFmts>
  <fonts count="50">
    <font>
      <sz val="11"/>
      <color theme="1"/>
      <name val="Calibri"/>
      <family val="2"/>
      <scheme val="minor"/>
    </font>
    <font>
      <b/>
      <sz val="11"/>
      <color theme="1"/>
      <name val="Calibri"/>
      <family val="2"/>
      <scheme val="minor"/>
    </font>
    <font>
      <b/>
      <sz val="12"/>
      <color theme="1"/>
      <name val="Calibri"/>
      <family val="2"/>
      <scheme val="minor"/>
    </font>
    <font>
      <sz val="10"/>
      <name val="Arial"/>
      <family val="2"/>
    </font>
    <font>
      <sz val="11"/>
      <name val="Arial"/>
      <family val="2"/>
    </font>
    <font>
      <b/>
      <sz val="11"/>
      <name val="Arial"/>
      <family val="2"/>
    </font>
    <font>
      <b/>
      <u/>
      <sz val="11"/>
      <name val="Arial"/>
      <family val="2"/>
    </font>
    <font>
      <b/>
      <sz val="10"/>
      <name val="Arial"/>
      <family val="2"/>
    </font>
    <font>
      <sz val="10"/>
      <color theme="1"/>
      <name val="Arial"/>
      <family val="2"/>
    </font>
    <font>
      <b/>
      <sz val="11"/>
      <color theme="1"/>
      <name val="Arial"/>
      <family val="2"/>
    </font>
    <font>
      <b/>
      <sz val="10"/>
      <color theme="1"/>
      <name val="Arial"/>
      <family val="2"/>
    </font>
    <font>
      <b/>
      <sz val="10"/>
      <color theme="1"/>
      <name val="Calibri"/>
      <family val="2"/>
      <scheme val="minor"/>
    </font>
    <font>
      <sz val="10"/>
      <color indexed="8"/>
      <name val="Arial"/>
      <family val="2"/>
    </font>
    <font>
      <sz val="10"/>
      <color indexed="8"/>
      <name val="Calibri"/>
      <family val="2"/>
    </font>
    <font>
      <sz val="10"/>
      <name val="Helv"/>
      <charset val="204"/>
    </font>
    <font>
      <sz val="10"/>
      <color indexed="10"/>
      <name val="Arial"/>
      <family val="2"/>
    </font>
    <font>
      <b/>
      <sz val="12"/>
      <color theme="1"/>
      <name val="Arial"/>
      <family val="2"/>
    </font>
    <font>
      <sz val="10"/>
      <name val="Simplex"/>
    </font>
    <font>
      <b/>
      <sz val="10"/>
      <name val="Times New Roman"/>
      <family val="1"/>
    </font>
    <font>
      <b/>
      <u/>
      <sz val="10"/>
      <name val="Arial"/>
      <family val="2"/>
    </font>
    <font>
      <sz val="11"/>
      <name val="Helv"/>
      <charset val="204"/>
    </font>
    <font>
      <b/>
      <sz val="10"/>
      <name val="Simplex"/>
    </font>
    <font>
      <b/>
      <sz val="10"/>
      <color indexed="10"/>
      <name val="Simplex"/>
    </font>
    <font>
      <b/>
      <sz val="10"/>
      <color indexed="12"/>
      <name val="Arial"/>
      <family val="2"/>
    </font>
    <font>
      <sz val="10"/>
      <name val="Courier"/>
      <family val="3"/>
    </font>
    <font>
      <sz val="11"/>
      <name val="Century Schoolbook"/>
      <family val="1"/>
    </font>
    <font>
      <b/>
      <sz val="11"/>
      <name val="Century Schoolbook"/>
      <family val="1"/>
    </font>
    <font>
      <b/>
      <u/>
      <sz val="11"/>
      <name val="Century Schoolbook"/>
      <family val="1"/>
    </font>
    <font>
      <sz val="11"/>
      <color indexed="14"/>
      <name val="Century Schoolbook"/>
      <family val="1"/>
    </font>
    <font>
      <sz val="12"/>
      <name val="Times New Roman"/>
      <family val="1"/>
    </font>
    <font>
      <sz val="10"/>
      <name val="Book Antiqua"/>
      <family val="1"/>
    </font>
    <font>
      <b/>
      <i/>
      <u/>
      <sz val="10"/>
      <name val="Arial"/>
      <family val="2"/>
    </font>
    <font>
      <sz val="10"/>
      <name val="Century Schoolbook"/>
      <family val="1"/>
    </font>
    <font>
      <b/>
      <sz val="10"/>
      <name val="Century Schoolbook"/>
      <family val="1"/>
    </font>
    <font>
      <i/>
      <u/>
      <sz val="12"/>
      <name val="Times New Roman"/>
      <family val="1"/>
    </font>
    <font>
      <b/>
      <sz val="12"/>
      <name val="Times New Roman"/>
      <family val="1"/>
    </font>
    <font>
      <b/>
      <i/>
      <u/>
      <sz val="11"/>
      <name val="Century Schoolbook"/>
      <family val="1"/>
    </font>
    <font>
      <i/>
      <sz val="11"/>
      <name val="Century Schoolbook"/>
      <family val="1"/>
    </font>
    <font>
      <b/>
      <i/>
      <sz val="11"/>
      <name val="Century Schoolbook"/>
      <family val="1"/>
    </font>
    <font>
      <b/>
      <u/>
      <sz val="10"/>
      <name val="Century Schoolbook"/>
      <family val="1"/>
    </font>
    <font>
      <sz val="10"/>
      <color indexed="10"/>
      <name val="Century Schoolbook"/>
      <family val="1"/>
    </font>
    <font>
      <b/>
      <i/>
      <u/>
      <sz val="10"/>
      <name val="Century Schoolbook"/>
      <family val="1"/>
    </font>
    <font>
      <sz val="10"/>
      <color indexed="8"/>
      <name val="Century Schoolbook"/>
      <family val="1"/>
    </font>
    <font>
      <sz val="10"/>
      <color indexed="8"/>
      <name val="Times New Roman"/>
      <family val="1"/>
    </font>
    <font>
      <sz val="10"/>
      <name val="Times New Roman"/>
      <family val="1"/>
    </font>
    <font>
      <sz val="10"/>
      <color indexed="14"/>
      <name val="Century Schoolbook"/>
      <family val="1"/>
    </font>
    <font>
      <sz val="10"/>
      <color theme="1"/>
      <name val="Calibri"/>
      <family val="2"/>
      <scheme val="minor"/>
    </font>
    <font>
      <sz val="12"/>
      <color theme="1"/>
      <name val="Calibri"/>
      <family val="2"/>
      <scheme val="minor"/>
    </font>
    <font>
      <sz val="11"/>
      <color theme="1"/>
      <name val="Calibri"/>
      <family val="2"/>
      <scheme val="minor"/>
    </font>
    <font>
      <sz val="11"/>
      <color theme="1"/>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indexed="9"/>
        <bgColor indexed="64"/>
      </patternFill>
    </fill>
    <fill>
      <patternFill patternType="solid">
        <fgColor indexed="46"/>
        <bgColor indexed="64"/>
      </patternFill>
    </fill>
    <fill>
      <patternFill patternType="solid">
        <fgColor indexed="45"/>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top style="medium">
        <color indexed="64"/>
      </top>
      <bottom/>
      <diagonal/>
    </border>
    <border>
      <left/>
      <right/>
      <top/>
      <bottom style="medium">
        <color indexed="64"/>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double">
        <color indexed="64"/>
      </bottom>
      <diagonal/>
    </border>
    <border>
      <left/>
      <right/>
      <top style="thin">
        <color indexed="64"/>
      </top>
      <bottom style="double">
        <color indexed="64"/>
      </bottom>
      <diagonal/>
    </border>
    <border>
      <left/>
      <right style="thin">
        <color indexed="64"/>
      </right>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bottom/>
      <diagonal/>
    </border>
    <border>
      <left style="thin">
        <color indexed="64"/>
      </left>
      <right style="double">
        <color indexed="64"/>
      </right>
      <top/>
      <bottom/>
      <diagonal/>
    </border>
    <border>
      <left style="thin">
        <color indexed="64"/>
      </left>
      <right/>
      <top/>
      <bottom/>
      <diagonal/>
    </border>
    <border>
      <left style="thin">
        <color auto="1"/>
      </left>
      <right style="medium">
        <color auto="1"/>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right style="thin">
        <color auto="1"/>
      </right>
      <top/>
      <bottom style="thin">
        <color auto="1"/>
      </bottom>
      <diagonal/>
    </border>
    <border>
      <left/>
      <right style="thin">
        <color auto="1"/>
      </right>
      <top style="thin">
        <color auto="1"/>
      </top>
      <bottom style="medium">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auto="1"/>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6">
    <xf numFmtId="0" fontId="0" fillId="0" borderId="0"/>
    <xf numFmtId="164" fontId="3" fillId="0" borderId="0" applyFont="0" applyFill="0" applyBorder="0" applyAlignment="0" applyProtection="0"/>
    <xf numFmtId="0" fontId="3" fillId="0" borderId="0"/>
    <xf numFmtId="0" fontId="3" fillId="0" borderId="0"/>
    <xf numFmtId="0" fontId="14" fillId="0" borderId="0"/>
    <xf numFmtId="0" fontId="14" fillId="0" borderId="0"/>
    <xf numFmtId="0" fontId="17" fillId="0" borderId="0"/>
    <xf numFmtId="164" fontId="17" fillId="0" borderId="0" applyFont="0" applyFill="0" applyBorder="0" applyAlignment="0" applyProtection="0"/>
    <xf numFmtId="0" fontId="24" fillId="0" borderId="0"/>
    <xf numFmtId="0" fontId="24" fillId="0" borderId="0"/>
    <xf numFmtId="0" fontId="14" fillId="0" borderId="0"/>
    <xf numFmtId="0" fontId="14" fillId="0" borderId="0"/>
    <xf numFmtId="0" fontId="3" fillId="0" borderId="0"/>
    <xf numFmtId="0" fontId="3" fillId="0" borderId="0"/>
    <xf numFmtId="0" fontId="24" fillId="0" borderId="0"/>
    <xf numFmtId="43" fontId="48" fillId="0" borderId="0" applyFont="0" applyFill="0" applyBorder="0" applyAlignment="0" applyProtection="0"/>
  </cellStyleXfs>
  <cellXfs count="785">
    <xf numFmtId="0" fontId="0" fillId="0" borderId="0" xfId="0"/>
    <xf numFmtId="0" fontId="0" fillId="0" borderId="1" xfId="0" applyBorder="1"/>
    <xf numFmtId="0" fontId="0" fillId="0" borderId="1" xfId="0" applyBorder="1" applyAlignment="1">
      <alignment horizontal="left" vertical="top" wrapText="1"/>
    </xf>
    <xf numFmtId="0" fontId="0" fillId="0" borderId="1" xfId="0" applyFill="1" applyBorder="1"/>
    <xf numFmtId="20" fontId="0" fillId="0" borderId="1" xfId="0" applyNumberFormat="1" applyBorder="1"/>
    <xf numFmtId="0" fontId="0" fillId="0" borderId="1" xfId="0" applyBorder="1" applyAlignment="1">
      <alignment horizontal="left"/>
    </xf>
    <xf numFmtId="0" fontId="1" fillId="0" borderId="1" xfId="0" applyFont="1" applyBorder="1"/>
    <xf numFmtId="0" fontId="0" fillId="0" borderId="1" xfId="0" applyBorder="1" applyAlignment="1">
      <alignment horizontal="left" vertical="center" wrapText="1"/>
    </xf>
    <xf numFmtId="0" fontId="0" fillId="0" borderId="1" xfId="0" applyFill="1" applyBorder="1" applyAlignment="1">
      <alignment horizontal="left" vertical="top" wrapText="1"/>
    </xf>
    <xf numFmtId="164" fontId="4" fillId="0" borderId="0" xfId="1" applyFont="1" applyFill="1" applyBorder="1" applyAlignment="1">
      <alignment horizontal="justify" vertical="justify" wrapText="1"/>
    </xf>
    <xf numFmtId="164" fontId="4" fillId="0" borderId="0" xfId="1" applyNumberFormat="1" applyFont="1" applyFill="1" applyBorder="1" applyAlignment="1">
      <alignment horizontal="justify" vertical="justify" wrapText="1"/>
    </xf>
    <xf numFmtId="164" fontId="5" fillId="0" borderId="1" xfId="1" applyFont="1" applyFill="1" applyBorder="1" applyAlignment="1">
      <alignment horizontal="center" vertical="center"/>
    </xf>
    <xf numFmtId="164" fontId="5" fillId="0" borderId="1" xfId="1" applyNumberFormat="1" applyFont="1" applyFill="1" applyBorder="1" applyAlignment="1">
      <alignment horizontal="center" vertical="center"/>
    </xf>
    <xf numFmtId="0" fontId="5" fillId="0" borderId="0" xfId="2" applyFont="1" applyFill="1" applyBorder="1" applyAlignment="1">
      <alignment horizontal="justify" vertical="justify"/>
    </xf>
    <xf numFmtId="164" fontId="5" fillId="0" borderId="1" xfId="1" applyFont="1" applyFill="1" applyBorder="1" applyAlignment="1">
      <alignment horizontal="justify" vertical="justify" wrapText="1"/>
    </xf>
    <xf numFmtId="0" fontId="5" fillId="0" borderId="1" xfId="1" applyNumberFormat="1" applyFont="1" applyFill="1" applyBorder="1" applyAlignment="1">
      <alignment horizontal="justify" vertical="justify" wrapText="1"/>
    </xf>
    <xf numFmtId="164" fontId="4" fillId="0" borderId="1" xfId="1" applyNumberFormat="1" applyFont="1" applyFill="1" applyBorder="1" applyAlignment="1">
      <alignment horizontal="justify" vertical="justify" wrapText="1"/>
    </xf>
    <xf numFmtId="164" fontId="4" fillId="0" borderId="1" xfId="1" applyFont="1" applyFill="1" applyBorder="1" applyAlignment="1">
      <alignment horizontal="justify" vertical="justify" wrapText="1"/>
    </xf>
    <xf numFmtId="0" fontId="4" fillId="0" borderId="1" xfId="1" applyNumberFormat="1" applyFont="1" applyFill="1" applyBorder="1" applyAlignment="1">
      <alignment horizontal="justify" vertical="top" wrapText="1"/>
    </xf>
    <xf numFmtId="164" fontId="4" fillId="0" borderId="1" xfId="1" applyNumberFormat="1" applyFont="1" applyFill="1" applyBorder="1" applyAlignment="1">
      <alignment horizontal="center" wrapText="1"/>
    </xf>
    <xf numFmtId="164" fontId="4" fillId="0" borderId="1" xfId="1" applyNumberFormat="1" applyFont="1" applyFill="1" applyBorder="1" applyAlignment="1">
      <alignment horizontal="justify" wrapText="1"/>
    </xf>
    <xf numFmtId="164" fontId="4" fillId="0" borderId="1" xfId="1" applyNumberFormat="1" applyFont="1" applyFill="1" applyBorder="1" applyAlignment="1">
      <alignment horizontal="left" wrapText="1"/>
    </xf>
    <xf numFmtId="0" fontId="4" fillId="0" borderId="1" xfId="1" applyNumberFormat="1" applyFont="1" applyFill="1" applyBorder="1" applyAlignment="1">
      <alignment horizontal="justify" vertical="justify" wrapText="1"/>
    </xf>
    <xf numFmtId="164" fontId="4" fillId="0" borderId="1" xfId="1" applyFont="1" applyFill="1" applyBorder="1" applyAlignment="1">
      <alignment horizontal="center" vertical="justify" wrapText="1"/>
    </xf>
    <xf numFmtId="164" fontId="4" fillId="0" borderId="1" xfId="1" applyNumberFormat="1" applyFont="1" applyFill="1" applyBorder="1" applyAlignment="1">
      <alignment horizontal="justify"/>
    </xf>
    <xf numFmtId="164" fontId="5" fillId="0" borderId="0" xfId="1" applyFont="1" applyFill="1" applyBorder="1" applyAlignment="1">
      <alignment horizontal="justify" vertical="justify" wrapText="1"/>
    </xf>
    <xf numFmtId="164" fontId="5" fillId="0" borderId="1" xfId="1" applyFont="1" applyFill="1" applyBorder="1" applyAlignment="1">
      <alignment horizontal="justify" vertical="top" wrapText="1"/>
    </xf>
    <xf numFmtId="0" fontId="5" fillId="0" borderId="1" xfId="1" applyNumberFormat="1" applyFont="1" applyFill="1" applyBorder="1" applyAlignment="1">
      <alignment horizontal="justify" wrapText="1"/>
    </xf>
    <xf numFmtId="164" fontId="5" fillId="0" borderId="1" xfId="1" applyNumberFormat="1" applyFont="1" applyFill="1" applyBorder="1" applyAlignment="1">
      <alignment horizontal="center" wrapText="1"/>
    </xf>
    <xf numFmtId="164" fontId="5" fillId="0" borderId="1" xfId="1" applyNumberFormat="1" applyFont="1" applyFill="1" applyBorder="1" applyAlignment="1">
      <alignment horizontal="justify" wrapText="1"/>
    </xf>
    <xf numFmtId="164" fontId="5" fillId="0" borderId="1" xfId="1" applyNumberFormat="1" applyFont="1" applyFill="1" applyBorder="1" applyAlignment="1">
      <alignment horizontal="left" wrapText="1"/>
    </xf>
    <xf numFmtId="164" fontId="5" fillId="0" borderId="1" xfId="1" applyNumberFormat="1" applyFont="1" applyFill="1" applyBorder="1" applyAlignment="1">
      <alignment horizontal="justify" vertical="justify" wrapText="1"/>
    </xf>
    <xf numFmtId="165" fontId="4" fillId="0" borderId="1" xfId="1" applyNumberFormat="1" applyFont="1" applyFill="1" applyBorder="1" applyAlignment="1">
      <alignment horizontal="justify" vertical="justify" wrapText="1"/>
    </xf>
    <xf numFmtId="0" fontId="5" fillId="0" borderId="1" xfId="1" quotePrefix="1" applyNumberFormat="1" applyFont="1" applyFill="1" applyBorder="1" applyAlignment="1">
      <alignment horizontal="justify" vertical="justify" wrapText="1"/>
    </xf>
    <xf numFmtId="164" fontId="4" fillId="0" borderId="1" xfId="1" applyFont="1" applyFill="1" applyBorder="1" applyAlignment="1">
      <alignment horizontal="left" vertical="justify" wrapText="1"/>
    </xf>
    <xf numFmtId="0" fontId="4" fillId="0" borderId="1" xfId="1" quotePrefix="1" applyNumberFormat="1" applyFont="1" applyFill="1" applyBorder="1" applyAlignment="1">
      <alignment horizontal="justify" vertical="justify" wrapText="1"/>
    </xf>
    <xf numFmtId="164" fontId="5" fillId="0" borderId="1" xfId="1" applyNumberFormat="1" applyFont="1" applyFill="1" applyBorder="1" applyAlignment="1">
      <alignment horizontal="center" vertical="justify" wrapText="1"/>
    </xf>
    <xf numFmtId="0" fontId="6" fillId="0" borderId="1" xfId="1" applyNumberFormat="1" applyFont="1" applyFill="1" applyBorder="1" applyAlignment="1">
      <alignment horizontal="justify" vertical="justify" wrapText="1"/>
    </xf>
    <xf numFmtId="164" fontId="4" fillId="0" borderId="0" xfId="1" applyFont="1" applyFill="1" applyBorder="1" applyAlignment="1">
      <alignment horizontal="center" vertical="justify" wrapText="1"/>
    </xf>
    <xf numFmtId="0" fontId="4" fillId="0" borderId="0" xfId="1" applyNumberFormat="1" applyFont="1" applyFill="1" applyBorder="1" applyAlignment="1">
      <alignment horizontal="justify" vertical="justify" wrapText="1"/>
    </xf>
    <xf numFmtId="164" fontId="5" fillId="0" borderId="0" xfId="1" applyNumberFormat="1" applyFont="1" applyFill="1" applyBorder="1" applyAlignment="1">
      <alignment horizontal="justify" vertical="justify" wrapText="1"/>
    </xf>
    <xf numFmtId="0" fontId="8" fillId="0" borderId="0" xfId="0" applyFont="1" applyAlignment="1">
      <alignment horizontal="center"/>
    </xf>
    <xf numFmtId="0" fontId="9" fillId="3" borderId="10" xfId="0" applyFont="1" applyFill="1" applyBorder="1" applyAlignment="1">
      <alignment horizontal="center"/>
    </xf>
    <xf numFmtId="0" fontId="10" fillId="3" borderId="10" xfId="0" applyFont="1" applyFill="1" applyBorder="1" applyAlignment="1">
      <alignment horizontal="center"/>
    </xf>
    <xf numFmtId="0" fontId="1" fillId="0" borderId="0" xfId="0" applyFont="1" applyAlignment="1">
      <alignment horizontal="center"/>
    </xf>
    <xf numFmtId="3" fontId="7" fillId="5" borderId="14" xfId="1" quotePrefix="1" applyNumberFormat="1" applyFont="1" applyFill="1" applyBorder="1" applyAlignment="1" applyProtection="1">
      <alignment horizontal="center" vertical="center"/>
    </xf>
    <xf numFmtId="3" fontId="7" fillId="5" borderId="1" xfId="3" applyNumberFormat="1" applyFont="1" applyFill="1" applyBorder="1" applyAlignment="1" applyProtection="1">
      <alignment horizontal="center" vertical="center" wrapText="1"/>
    </xf>
    <xf numFmtId="3" fontId="7" fillId="5" borderId="1" xfId="3" applyNumberFormat="1" applyFont="1" applyFill="1" applyBorder="1" applyAlignment="1" applyProtection="1">
      <alignment horizontal="justify" vertical="center" wrapText="1"/>
    </xf>
    <xf numFmtId="3" fontId="7" fillId="5" borderId="1" xfId="3" applyNumberFormat="1" applyFont="1" applyFill="1" applyBorder="1" applyAlignment="1" applyProtection="1">
      <alignment horizontal="center" vertical="top"/>
    </xf>
    <xf numFmtId="3" fontId="7" fillId="5" borderId="15" xfId="1" applyNumberFormat="1" applyFont="1" applyFill="1" applyBorder="1" applyAlignment="1" applyProtection="1">
      <alignment horizontal="center" vertical="top"/>
    </xf>
    <xf numFmtId="0" fontId="0" fillId="0" borderId="14" xfId="0" applyBorder="1"/>
    <xf numFmtId="0" fontId="8" fillId="0" borderId="1" xfId="0" applyFont="1" applyBorder="1" applyAlignment="1">
      <alignment horizontal="center"/>
    </xf>
    <xf numFmtId="0" fontId="8" fillId="0" borderId="15" xfId="0" applyFont="1" applyBorder="1"/>
    <xf numFmtId="3" fontId="3" fillId="0" borderId="14" xfId="1" applyNumberFormat="1" applyFont="1" applyFill="1" applyBorder="1" applyAlignment="1" applyProtection="1">
      <alignment horizontal="center" vertical="top"/>
    </xf>
    <xf numFmtId="3" fontId="3" fillId="0" borderId="1" xfId="1" applyNumberFormat="1" applyFont="1" applyFill="1" applyBorder="1" applyAlignment="1" applyProtection="1">
      <alignment horizontal="center" vertical="top"/>
    </xf>
    <xf numFmtId="3" fontId="3" fillId="0" borderId="1" xfId="3" applyNumberFormat="1" applyFont="1" applyFill="1" applyBorder="1" applyAlignment="1" applyProtection="1">
      <alignment horizontal="justify" vertical="top" wrapText="1"/>
      <protection locked="0"/>
    </xf>
    <xf numFmtId="1" fontId="8" fillId="0" borderId="1" xfId="0" applyNumberFormat="1" applyFont="1" applyBorder="1" applyAlignment="1">
      <alignment horizontal="center"/>
    </xf>
    <xf numFmtId="0" fontId="3" fillId="0" borderId="1" xfId="0" applyFont="1" applyFill="1" applyBorder="1" applyAlignment="1" applyProtection="1">
      <alignment horizontal="justify" vertical="top" wrapText="1"/>
      <protection locked="0"/>
    </xf>
    <xf numFmtId="3" fontId="3" fillId="4" borderId="1" xfId="0" applyNumberFormat="1" applyFont="1" applyFill="1" applyBorder="1" applyAlignment="1" applyProtection="1">
      <alignment horizontal="justify" vertical="top" wrapText="1"/>
    </xf>
    <xf numFmtId="0" fontId="11" fillId="3" borderId="14" xfId="0" applyFont="1" applyFill="1" applyBorder="1"/>
    <xf numFmtId="0" fontId="11" fillId="3" borderId="1" xfId="0" applyFont="1" applyFill="1" applyBorder="1"/>
    <xf numFmtId="0" fontId="10" fillId="3" borderId="1" xfId="0" applyFont="1" applyFill="1" applyBorder="1"/>
    <xf numFmtId="0" fontId="10" fillId="3" borderId="1" xfId="0" applyFont="1" applyFill="1" applyBorder="1" applyAlignment="1">
      <alignment horizontal="center"/>
    </xf>
    <xf numFmtId="0" fontId="10" fillId="3" borderId="15" xfId="0" applyFont="1" applyFill="1" applyBorder="1"/>
    <xf numFmtId="0" fontId="11" fillId="0" borderId="0" xfId="0" applyFont="1"/>
    <xf numFmtId="3" fontId="7" fillId="4" borderId="1" xfId="3" applyNumberFormat="1" applyFont="1" applyFill="1" applyBorder="1" applyAlignment="1" applyProtection="1">
      <alignment horizontal="justify" vertical="center" wrapText="1"/>
    </xf>
    <xf numFmtId="3" fontId="3" fillId="4" borderId="1" xfId="0" applyNumberFormat="1" applyFont="1" applyFill="1" applyBorder="1" applyAlignment="1" applyProtection="1">
      <alignment horizontal="justify" vertical="top"/>
    </xf>
    <xf numFmtId="0" fontId="8" fillId="4" borderId="1" xfId="0" applyFont="1" applyFill="1" applyBorder="1" applyAlignment="1">
      <alignment horizontal="center"/>
    </xf>
    <xf numFmtId="3" fontId="12" fillId="0" borderId="1" xfId="0" applyNumberFormat="1" applyFont="1" applyFill="1" applyBorder="1" applyAlignment="1" applyProtection="1">
      <alignment horizontal="justify" vertical="top" wrapText="1"/>
    </xf>
    <xf numFmtId="3" fontId="3" fillId="0" borderId="1" xfId="3" applyNumberFormat="1" applyFont="1" applyFill="1" applyBorder="1" applyAlignment="1" applyProtection="1">
      <alignment horizontal="center"/>
    </xf>
    <xf numFmtId="3" fontId="3" fillId="4" borderId="1" xfId="3" applyNumberFormat="1" applyFont="1" applyFill="1" applyBorder="1" applyAlignment="1" applyProtection="1">
      <alignment horizontal="justify" vertical="top" wrapText="1"/>
    </xf>
    <xf numFmtId="3" fontId="3" fillId="0" borderId="1" xfId="3" applyNumberFormat="1" applyFont="1" applyFill="1" applyBorder="1" applyAlignment="1" applyProtection="1">
      <alignment horizontal="justify" vertical="top"/>
    </xf>
    <xf numFmtId="3" fontId="3" fillId="0" borderId="1" xfId="3" applyNumberFormat="1" applyFont="1" applyFill="1" applyBorder="1" applyAlignment="1" applyProtection="1">
      <alignment horizontal="justify" vertical="top" wrapText="1"/>
    </xf>
    <xf numFmtId="3" fontId="12" fillId="4" borderId="1" xfId="0" applyNumberFormat="1" applyFont="1" applyFill="1" applyBorder="1" applyAlignment="1" applyProtection="1">
      <alignment horizontal="justify" vertical="top" wrapText="1"/>
    </xf>
    <xf numFmtId="3" fontId="3" fillId="0" borderId="1" xfId="0" applyNumberFormat="1" applyFont="1" applyFill="1" applyBorder="1" applyAlignment="1" applyProtection="1">
      <alignment horizontal="justify" vertical="top" wrapText="1"/>
    </xf>
    <xf numFmtId="3" fontId="3" fillId="0" borderId="1" xfId="1" applyNumberFormat="1" applyFont="1" applyFill="1" applyBorder="1" applyAlignment="1" applyProtection="1">
      <alignment horizontal="center"/>
    </xf>
    <xf numFmtId="3" fontId="3" fillId="0" borderId="1" xfId="0" applyNumberFormat="1" applyFont="1" applyBorder="1" applyAlignment="1" applyProtection="1">
      <alignment horizontal="center" vertical="top"/>
    </xf>
    <xf numFmtId="3" fontId="3" fillId="0" borderId="1" xfId="0" applyNumberFormat="1" applyFont="1" applyFill="1" applyBorder="1" applyAlignment="1" applyProtection="1">
      <alignment horizontal="justify" vertical="top"/>
    </xf>
    <xf numFmtId="2" fontId="3" fillId="0" borderId="16" xfId="0" applyNumberFormat="1" applyFont="1" applyFill="1" applyBorder="1" applyAlignment="1" applyProtection="1">
      <alignment horizontal="justify" vertical="top" wrapText="1"/>
    </xf>
    <xf numFmtId="3" fontId="3" fillId="0" borderId="16" xfId="0" applyNumberFormat="1" applyFont="1" applyFill="1" applyBorder="1" applyAlignment="1" applyProtection="1">
      <alignment horizontal="justify" vertical="top" wrapText="1"/>
    </xf>
    <xf numFmtId="3" fontId="7" fillId="0" borderId="1" xfId="3" applyNumberFormat="1" applyFont="1" applyFill="1" applyBorder="1" applyAlignment="1" applyProtection="1">
      <alignment horizontal="justify" vertical="top"/>
    </xf>
    <xf numFmtId="3" fontId="7" fillId="4" borderId="1" xfId="3" applyNumberFormat="1" applyFont="1" applyFill="1" applyBorder="1" applyAlignment="1" applyProtection="1">
      <alignment horizontal="justify" vertical="top" wrapText="1"/>
    </xf>
    <xf numFmtId="3" fontId="3" fillId="4" borderId="1" xfId="0" applyNumberFormat="1" applyFont="1" applyFill="1" applyBorder="1" applyAlignment="1">
      <alignment horizontal="justify" vertical="top" wrapText="1"/>
    </xf>
    <xf numFmtId="0" fontId="3" fillId="4" borderId="1" xfId="4" applyFont="1" applyFill="1" applyBorder="1" applyAlignment="1" applyProtection="1">
      <alignment horizontal="justify" vertical="top"/>
    </xf>
    <xf numFmtId="0" fontId="3" fillId="0" borderId="1" xfId="0" applyFont="1" applyFill="1" applyBorder="1" applyAlignment="1" applyProtection="1">
      <alignment horizontal="justify" vertical="top" wrapText="1"/>
    </xf>
    <xf numFmtId="3" fontId="3" fillId="0" borderId="1" xfId="5" applyNumberFormat="1" applyFont="1" applyFill="1" applyBorder="1" applyAlignment="1" applyProtection="1">
      <alignment horizontal="center"/>
    </xf>
    <xf numFmtId="0" fontId="3" fillId="0" borderId="1" xfId="0" applyFont="1" applyBorder="1" applyAlignment="1" applyProtection="1">
      <alignment horizontal="justify" vertical="top" wrapText="1"/>
    </xf>
    <xf numFmtId="3" fontId="3" fillId="0" borderId="1" xfId="0" applyNumberFormat="1" applyFont="1" applyFill="1" applyBorder="1" applyAlignment="1">
      <alignment horizontal="justify" vertical="top" wrapText="1"/>
    </xf>
    <xf numFmtId="0" fontId="16" fillId="6" borderId="14" xfId="0" applyFont="1" applyFill="1" applyBorder="1"/>
    <xf numFmtId="0" fontId="16" fillId="6" borderId="1" xfId="0" applyFont="1" applyFill="1" applyBorder="1"/>
    <xf numFmtId="0" fontId="16" fillId="6" borderId="1" xfId="0" applyFont="1" applyFill="1" applyBorder="1" applyAlignment="1">
      <alignment horizontal="center"/>
    </xf>
    <xf numFmtId="0" fontId="16" fillId="0" borderId="0" xfId="0" applyFont="1"/>
    <xf numFmtId="0" fontId="8" fillId="0" borderId="0" xfId="0" applyFont="1"/>
    <xf numFmtId="0" fontId="18" fillId="0" borderId="0" xfId="6" applyFont="1" applyBorder="1" applyAlignment="1">
      <alignment horizontal="left"/>
    </xf>
    <xf numFmtId="0" fontId="18" fillId="0" borderId="0" xfId="6" applyFont="1" applyBorder="1"/>
    <xf numFmtId="0" fontId="18" fillId="0" borderId="0" xfId="6" applyFont="1" applyBorder="1" applyAlignment="1">
      <alignment horizontal="center"/>
    </xf>
    <xf numFmtId="0" fontId="18" fillId="0" borderId="0" xfId="6" applyFont="1" applyBorder="1" applyAlignment="1">
      <alignment horizontal="right"/>
    </xf>
    <xf numFmtId="0" fontId="17" fillId="0" borderId="0" xfId="6" applyFont="1" applyBorder="1"/>
    <xf numFmtId="0" fontId="7" fillId="0" borderId="0" xfId="6" applyFont="1" applyBorder="1" applyAlignment="1">
      <alignment horizontal="center"/>
    </xf>
    <xf numFmtId="0" fontId="7" fillId="0" borderId="0" xfId="6" applyFont="1" applyBorder="1" applyAlignment="1">
      <alignment horizontal="left"/>
    </xf>
    <xf numFmtId="1" fontId="3" fillId="0" borderId="0" xfId="6" applyNumberFormat="1" applyFont="1" applyBorder="1" applyAlignment="1">
      <alignment horizontal="center" vertical="center"/>
    </xf>
    <xf numFmtId="0" fontId="4" fillId="0" borderId="0" xfId="6" applyFont="1" applyBorder="1" applyAlignment="1">
      <alignment horizontal="justify" vertical="top" wrapText="1"/>
    </xf>
    <xf numFmtId="0" fontId="4" fillId="0" borderId="0" xfId="6" applyFont="1" applyAlignment="1">
      <alignment horizontal="justify" vertical="justify"/>
    </xf>
    <xf numFmtId="0" fontId="3" fillId="0" borderId="0" xfId="6" applyFont="1" applyBorder="1" applyAlignment="1">
      <alignment horizontal="left"/>
    </xf>
    <xf numFmtId="0" fontId="3" fillId="0" borderId="0" xfId="6" applyFont="1" applyBorder="1"/>
    <xf numFmtId="0" fontId="19" fillId="0" borderId="0" xfId="6" applyFont="1" applyBorder="1"/>
    <xf numFmtId="0" fontId="7" fillId="0" borderId="19" xfId="6" applyFont="1" applyBorder="1"/>
    <xf numFmtId="0" fontId="5" fillId="0" borderId="0" xfId="6" applyFont="1" applyBorder="1" applyAlignment="1">
      <alignment horizontal="justify" vertical="justify"/>
    </xf>
    <xf numFmtId="0" fontId="4" fillId="0" borderId="0" xfId="6" applyFont="1" applyBorder="1"/>
    <xf numFmtId="0" fontId="4" fillId="0" borderId="0" xfId="6" applyFont="1" applyBorder="1" applyAlignment="1">
      <alignment horizontal="left"/>
    </xf>
    <xf numFmtId="0" fontId="4" fillId="0" borderId="0" xfId="6" applyFont="1" applyBorder="1" applyAlignment="1">
      <alignment horizontal="justify" vertical="justify"/>
    </xf>
    <xf numFmtId="0" fontId="5" fillId="0" borderId="0" xfId="6" applyFont="1" applyAlignment="1">
      <alignment horizontal="justify" vertical="justify"/>
    </xf>
    <xf numFmtId="0" fontId="4" fillId="0" borderId="0" xfId="6" applyFont="1" applyBorder="1" applyAlignment="1">
      <alignment horizontal="center"/>
    </xf>
    <xf numFmtId="0" fontId="4" fillId="0" borderId="0" xfId="6" applyFont="1" applyAlignment="1">
      <alignment horizontal="center"/>
    </xf>
    <xf numFmtId="0" fontId="4" fillId="0" borderId="0" xfId="6" applyFont="1" applyBorder="1" applyAlignment="1">
      <alignment horizontal="right"/>
    </xf>
    <xf numFmtId="0" fontId="20" fillId="0" borderId="0" xfId="6" applyFont="1"/>
    <xf numFmtId="0" fontId="5" fillId="0" borderId="19" xfId="6" applyFont="1" applyBorder="1" applyAlignment="1">
      <alignment horizontal="center"/>
    </xf>
    <xf numFmtId="0" fontId="4" fillId="0" borderId="19" xfId="6" applyFont="1" applyBorder="1" applyAlignment="1">
      <alignment horizontal="center"/>
    </xf>
    <xf numFmtId="1" fontId="7" fillId="0" borderId="0" xfId="7" applyNumberFormat="1" applyFont="1" applyBorder="1" applyAlignment="1">
      <alignment horizontal="center" vertical="center"/>
    </xf>
    <xf numFmtId="0" fontId="3" fillId="0" borderId="0" xfId="6" applyFont="1" applyBorder="1" applyAlignment="1">
      <alignment horizontal="center"/>
    </xf>
    <xf numFmtId="1" fontId="3" fillId="0" borderId="0" xfId="7" applyNumberFormat="1" applyFont="1" applyBorder="1" applyAlignment="1">
      <alignment horizontal="center" vertical="center"/>
    </xf>
    <xf numFmtId="0" fontId="21" fillId="0" borderId="19" xfId="6" applyFont="1" applyBorder="1" applyAlignment="1">
      <alignment horizontal="center"/>
    </xf>
    <xf numFmtId="1" fontId="7" fillId="0" borderId="19" xfId="7" applyNumberFormat="1" applyFont="1" applyBorder="1" applyAlignment="1">
      <alignment horizontal="center" vertical="center"/>
    </xf>
    <xf numFmtId="0" fontId="21" fillId="0" borderId="0" xfId="6" applyFont="1" applyBorder="1"/>
    <xf numFmtId="0" fontId="14" fillId="0" borderId="0" xfId="6" applyFont="1" applyBorder="1" applyAlignment="1">
      <alignment horizontal="center"/>
    </xf>
    <xf numFmtId="164" fontId="7" fillId="0" borderId="0" xfId="7" applyFont="1" applyBorder="1"/>
    <xf numFmtId="0" fontId="17" fillId="0" borderId="0" xfId="6" applyFont="1" applyBorder="1" applyAlignment="1">
      <alignment horizontal="center"/>
    </xf>
    <xf numFmtId="164" fontId="21" fillId="0" borderId="0" xfId="7" applyFont="1" applyBorder="1"/>
    <xf numFmtId="164" fontId="22" fillId="0" borderId="0" xfId="7" applyFont="1" applyBorder="1"/>
    <xf numFmtId="164" fontId="23" fillId="0" borderId="0" xfId="7" applyFont="1" applyBorder="1"/>
    <xf numFmtId="0" fontId="17" fillId="0" borderId="0" xfId="6" applyFont="1" applyBorder="1" applyAlignment="1">
      <alignment horizontal="right"/>
    </xf>
    <xf numFmtId="0" fontId="25" fillId="0" borderId="0" xfId="8" applyFont="1" applyBorder="1" applyAlignment="1">
      <alignment vertical="center"/>
    </xf>
    <xf numFmtId="166" fontId="26" fillId="8" borderId="22" xfId="8" applyNumberFormat="1" applyFont="1" applyFill="1" applyBorder="1" applyAlignment="1" applyProtection="1">
      <alignment horizontal="justify" vertical="center"/>
    </xf>
    <xf numFmtId="0" fontId="26" fillId="8" borderId="23" xfId="8" applyFont="1" applyFill="1" applyBorder="1" applyAlignment="1" applyProtection="1">
      <alignment horizontal="justify" vertical="center"/>
    </xf>
    <xf numFmtId="1" fontId="26" fillId="8" borderId="23" xfId="8" applyNumberFormat="1" applyFont="1" applyFill="1" applyBorder="1" applyAlignment="1" applyProtection="1">
      <alignment horizontal="center" vertical="center"/>
    </xf>
    <xf numFmtId="164" fontId="26" fillId="8" borderId="23" xfId="1" applyFont="1" applyFill="1" applyBorder="1" applyAlignment="1" applyProtection="1">
      <alignment horizontal="center" vertical="center"/>
    </xf>
    <xf numFmtId="164" fontId="26" fillId="8" borderId="24" xfId="1" applyFont="1" applyFill="1" applyBorder="1" applyAlignment="1" applyProtection="1">
      <alignment horizontal="center" vertical="center" wrapText="1"/>
    </xf>
    <xf numFmtId="0" fontId="25" fillId="8" borderId="0" xfId="8" applyFont="1" applyFill="1" applyBorder="1" applyAlignment="1">
      <alignment horizontal="justify" vertical="center"/>
    </xf>
    <xf numFmtId="0" fontId="26" fillId="0" borderId="25" xfId="9" applyFont="1" applyFill="1" applyBorder="1" applyAlignment="1" applyProtection="1">
      <alignment horizontal="center" vertical="center"/>
    </xf>
    <xf numFmtId="0" fontId="26" fillId="0" borderId="26" xfId="8" applyNumberFormat="1" applyFont="1" applyFill="1" applyBorder="1" applyAlignment="1" applyProtection="1">
      <alignment horizontal="justify" vertical="center"/>
    </xf>
    <xf numFmtId="0" fontId="26" fillId="0" borderId="26" xfId="9" applyFont="1" applyFill="1" applyBorder="1" applyAlignment="1" applyProtection="1">
      <alignment horizontal="center" vertical="center"/>
    </xf>
    <xf numFmtId="164" fontId="26" fillId="0" borderId="26" xfId="1" applyFont="1" applyFill="1" applyBorder="1" applyAlignment="1" applyProtection="1">
      <alignment horizontal="center" vertical="center"/>
    </xf>
    <xf numFmtId="164" fontId="26" fillId="0" borderId="27" xfId="1" applyFont="1" applyFill="1" applyBorder="1" applyAlignment="1" applyProtection="1">
      <alignment horizontal="center" vertical="center"/>
    </xf>
    <xf numFmtId="0" fontId="25" fillId="0" borderId="28" xfId="9" applyFont="1" applyFill="1" applyBorder="1" applyAlignment="1" applyProtection="1">
      <alignment horizontal="center" vertical="center"/>
    </xf>
    <xf numFmtId="0" fontId="25" fillId="0" borderId="16" xfId="8" applyFont="1" applyFill="1" applyBorder="1" applyAlignment="1" applyProtection="1">
      <alignment horizontal="justify" vertical="center" wrapText="1"/>
    </xf>
    <xf numFmtId="4" fontId="25" fillId="0" borderId="16" xfId="1" applyNumberFormat="1" applyFont="1" applyFill="1" applyBorder="1" applyAlignment="1" applyProtection="1">
      <alignment horizontal="center" vertical="center"/>
    </xf>
    <xf numFmtId="0" fontId="25" fillId="0" borderId="16" xfId="1" applyNumberFormat="1" applyFont="1" applyFill="1" applyBorder="1" applyAlignment="1">
      <alignment horizontal="center" vertical="center"/>
    </xf>
    <xf numFmtId="164" fontId="25" fillId="0" borderId="16" xfId="1" applyFont="1" applyFill="1" applyBorder="1" applyAlignment="1" applyProtection="1">
      <alignment horizontal="center" vertical="center"/>
    </xf>
    <xf numFmtId="164" fontId="25" fillId="0" borderId="29" xfId="1" applyFont="1" applyFill="1" applyBorder="1" applyAlignment="1" applyProtection="1">
      <alignment horizontal="center" vertical="center"/>
    </xf>
    <xf numFmtId="0" fontId="25" fillId="0" borderId="0" xfId="8" applyNumberFormat="1" applyFont="1" applyBorder="1" applyAlignment="1">
      <alignment vertical="center"/>
    </xf>
    <xf numFmtId="1" fontId="26" fillId="0" borderId="28" xfId="8" applyNumberFormat="1" applyFont="1" applyFill="1" applyBorder="1" applyAlignment="1" applyProtection="1">
      <alignment horizontal="left" vertical="center"/>
    </xf>
    <xf numFmtId="0" fontId="25" fillId="0" borderId="16" xfId="9" applyFont="1" applyFill="1" applyBorder="1" applyAlignment="1" applyProtection="1">
      <alignment horizontal="center" vertical="center"/>
    </xf>
    <xf numFmtId="0" fontId="25" fillId="0" borderId="16" xfId="8" applyNumberFormat="1" applyFont="1" applyFill="1" applyBorder="1" applyAlignment="1" applyProtection="1">
      <alignment horizontal="center" vertical="center"/>
    </xf>
    <xf numFmtId="164" fontId="25" fillId="7" borderId="16" xfId="1" applyFont="1" applyFill="1" applyBorder="1" applyAlignment="1" applyProtection="1">
      <alignment horizontal="center" vertical="center"/>
    </xf>
    <xf numFmtId="164" fontId="25" fillId="0" borderId="29" xfId="1" applyFont="1" applyBorder="1" applyAlignment="1" applyProtection="1">
      <alignment horizontal="center" vertical="center"/>
      <protection locked="0"/>
    </xf>
    <xf numFmtId="0" fontId="25" fillId="7" borderId="16" xfId="8" applyFont="1" applyFill="1" applyBorder="1" applyAlignment="1" applyProtection="1">
      <alignment horizontal="justify" vertical="center" wrapText="1"/>
    </xf>
    <xf numFmtId="0" fontId="25" fillId="7" borderId="16" xfId="9" applyFont="1" applyFill="1" applyBorder="1" applyAlignment="1" applyProtection="1">
      <alignment horizontal="center" vertical="center"/>
    </xf>
    <xf numFmtId="164" fontId="25" fillId="7" borderId="29" xfId="1" applyFont="1" applyFill="1" applyBorder="1" applyAlignment="1" applyProtection="1">
      <alignment horizontal="center" vertical="center"/>
    </xf>
    <xf numFmtId="0" fontId="25" fillId="7" borderId="0" xfId="8" applyFont="1" applyFill="1" applyBorder="1" applyAlignment="1">
      <alignment vertical="center"/>
    </xf>
    <xf numFmtId="164" fontId="25" fillId="7" borderId="29" xfId="1" applyFont="1" applyFill="1" applyBorder="1" applyAlignment="1" applyProtection="1">
      <alignment horizontal="center" vertical="center"/>
      <protection locked="0"/>
    </xf>
    <xf numFmtId="0" fontId="26" fillId="7" borderId="28" xfId="9" applyFont="1" applyFill="1" applyBorder="1" applyAlignment="1" applyProtection="1">
      <alignment horizontal="center" vertical="center"/>
    </xf>
    <xf numFmtId="0" fontId="27" fillId="7" borderId="16" xfId="9" applyFont="1" applyFill="1" applyBorder="1" applyAlignment="1" applyProtection="1">
      <alignment horizontal="justify" vertical="center" wrapText="1"/>
    </xf>
    <xf numFmtId="167" fontId="26" fillId="7" borderId="28" xfId="8" applyNumberFormat="1" applyFont="1" applyFill="1" applyBorder="1" applyAlignment="1">
      <alignment horizontal="center" vertical="center"/>
    </xf>
    <xf numFmtId="166" fontId="25" fillId="7" borderId="16" xfId="1" applyNumberFormat="1" applyFont="1" applyFill="1" applyBorder="1" applyAlignment="1" applyProtection="1">
      <alignment horizontal="center" vertical="center"/>
    </xf>
    <xf numFmtId="164" fontId="25" fillId="7" borderId="16" xfId="1" applyFont="1" applyFill="1" applyBorder="1" applyAlignment="1">
      <alignment horizontal="center" vertical="center"/>
    </xf>
    <xf numFmtId="166" fontId="25" fillId="0" borderId="28" xfId="8" applyNumberFormat="1" applyFont="1" applyFill="1" applyBorder="1" applyAlignment="1" applyProtection="1">
      <alignment horizontal="center" vertical="center"/>
    </xf>
    <xf numFmtId="0" fontId="25" fillId="0" borderId="16" xfId="8" applyFont="1" applyFill="1" applyBorder="1" applyAlignment="1" applyProtection="1">
      <alignment horizontal="left" vertical="center"/>
    </xf>
    <xf numFmtId="1" fontId="25" fillId="0" borderId="16" xfId="1" applyNumberFormat="1" applyFont="1" applyFill="1" applyBorder="1" applyAlignment="1" applyProtection="1">
      <alignment horizontal="center" vertical="center"/>
    </xf>
    <xf numFmtId="1" fontId="25" fillId="0" borderId="16" xfId="1" applyNumberFormat="1" applyFont="1" applyFill="1" applyBorder="1" applyAlignment="1">
      <alignment horizontal="center" vertical="center"/>
    </xf>
    <xf numFmtId="166" fontId="25" fillId="0" borderId="28" xfId="8" applyNumberFormat="1" applyFont="1" applyFill="1" applyBorder="1" applyAlignment="1">
      <alignment horizontal="center" vertical="center"/>
    </xf>
    <xf numFmtId="167" fontId="25" fillId="0" borderId="28" xfId="8" applyNumberFormat="1" applyFont="1" applyFill="1" applyBorder="1" applyAlignment="1">
      <alignment vertical="center"/>
    </xf>
    <xf numFmtId="164" fontId="28" fillId="0" borderId="16" xfId="1" applyFont="1" applyFill="1" applyBorder="1" applyAlignment="1">
      <alignment horizontal="center" vertical="center"/>
    </xf>
    <xf numFmtId="166" fontId="25" fillId="7" borderId="28" xfId="8" applyNumberFormat="1" applyFont="1" applyFill="1" applyBorder="1" applyAlignment="1">
      <alignment horizontal="center" vertical="center"/>
    </xf>
    <xf numFmtId="0" fontId="25" fillId="7" borderId="16" xfId="8" applyFont="1" applyFill="1" applyBorder="1" applyAlignment="1" applyProtection="1">
      <alignment horizontal="center" vertical="center"/>
    </xf>
    <xf numFmtId="1" fontId="25" fillId="7" borderId="16" xfId="1" applyNumberFormat="1" applyFont="1" applyFill="1" applyBorder="1" applyAlignment="1" applyProtection="1">
      <alignment horizontal="center" vertical="center"/>
    </xf>
    <xf numFmtId="1" fontId="25" fillId="7" borderId="28" xfId="8" applyNumberFormat="1" applyFont="1" applyFill="1" applyBorder="1" applyAlignment="1" applyProtection="1">
      <alignment horizontal="center" vertical="center"/>
    </xf>
    <xf numFmtId="0" fontId="25" fillId="7" borderId="16" xfId="8" applyFont="1" applyFill="1" applyBorder="1" applyAlignment="1" applyProtection="1">
      <alignment horizontal="left" vertical="center"/>
    </xf>
    <xf numFmtId="1" fontId="25" fillId="7" borderId="16" xfId="1" applyNumberFormat="1" applyFont="1" applyFill="1" applyBorder="1" applyAlignment="1">
      <alignment horizontal="center" vertical="center"/>
    </xf>
    <xf numFmtId="1" fontId="25" fillId="7" borderId="28" xfId="8" applyNumberFormat="1" applyFont="1" applyFill="1" applyBorder="1" applyAlignment="1">
      <alignment horizontal="center" vertical="center"/>
    </xf>
    <xf numFmtId="1" fontId="25" fillId="7" borderId="28" xfId="8" applyNumberFormat="1" applyFont="1" applyFill="1" applyBorder="1" applyAlignment="1">
      <alignment vertical="center"/>
    </xf>
    <xf numFmtId="166" fontId="26" fillId="7" borderId="28" xfId="8" applyNumberFormat="1" applyFont="1" applyFill="1" applyBorder="1" applyAlignment="1">
      <alignment horizontal="center" vertical="center"/>
    </xf>
    <xf numFmtId="0" fontId="27" fillId="7" borderId="16" xfId="8" applyFont="1" applyFill="1" applyBorder="1" applyAlignment="1" applyProtection="1">
      <alignment horizontal="justify" vertical="center" wrapText="1"/>
    </xf>
    <xf numFmtId="0" fontId="25" fillId="7" borderId="16" xfId="1" applyNumberFormat="1" applyFont="1" applyFill="1" applyBorder="1" applyAlignment="1" applyProtection="1">
      <alignment horizontal="center" vertical="center"/>
    </xf>
    <xf numFmtId="166" fontId="25" fillId="7" borderId="28" xfId="8" applyNumberFormat="1" applyFont="1" applyFill="1" applyBorder="1" applyAlignment="1" applyProtection="1">
      <alignment horizontal="center" vertical="center"/>
    </xf>
    <xf numFmtId="0" fontId="25" fillId="7" borderId="16" xfId="8" applyFont="1" applyFill="1" applyBorder="1" applyAlignment="1" applyProtection="1">
      <alignment horizontal="justify" vertical="center"/>
    </xf>
    <xf numFmtId="0" fontId="25" fillId="7" borderId="16" xfId="8" applyFont="1" applyFill="1" applyBorder="1" applyAlignment="1">
      <alignment vertical="center"/>
    </xf>
    <xf numFmtId="1" fontId="25" fillId="7" borderId="16" xfId="8" applyNumberFormat="1" applyFont="1" applyFill="1" applyBorder="1" applyAlignment="1" applyProtection="1">
      <alignment horizontal="center" vertical="center"/>
    </xf>
    <xf numFmtId="1" fontId="25" fillId="7" borderId="16" xfId="8" applyNumberFormat="1" applyFont="1" applyFill="1" applyBorder="1" applyAlignment="1">
      <alignment horizontal="center" vertical="center"/>
    </xf>
    <xf numFmtId="0" fontId="25" fillId="7" borderId="28" xfId="8" applyFont="1" applyFill="1" applyBorder="1" applyAlignment="1">
      <alignment vertical="center"/>
    </xf>
    <xf numFmtId="0" fontId="25" fillId="7" borderId="16" xfId="1" applyNumberFormat="1" applyFont="1" applyFill="1" applyBorder="1" applyAlignment="1">
      <alignment horizontal="center" vertical="center"/>
    </xf>
    <xf numFmtId="164" fontId="25" fillId="0" borderId="16" xfId="1" applyFont="1" applyBorder="1" applyAlignment="1" applyProtection="1">
      <alignment horizontal="center" vertical="center"/>
    </xf>
    <xf numFmtId="167" fontId="26" fillId="0" borderId="28" xfId="8" applyNumberFormat="1" applyFont="1" applyFill="1" applyBorder="1" applyAlignment="1" applyProtection="1">
      <alignment horizontal="center" vertical="center"/>
    </xf>
    <xf numFmtId="0" fontId="27" fillId="0" borderId="16" xfId="8" applyFont="1" applyFill="1" applyBorder="1" applyAlignment="1" applyProtection="1">
      <alignment horizontal="justify" vertical="center" wrapText="1"/>
    </xf>
    <xf numFmtId="0" fontId="25" fillId="0" borderId="16" xfId="1" applyNumberFormat="1" applyFont="1" applyFill="1" applyBorder="1" applyAlignment="1" applyProtection="1">
      <alignment horizontal="center" vertical="center"/>
    </xf>
    <xf numFmtId="167" fontId="25" fillId="0" borderId="28" xfId="8" applyNumberFormat="1" applyFont="1" applyFill="1" applyBorder="1" applyAlignment="1" applyProtection="1">
      <alignment horizontal="center" vertical="center"/>
    </xf>
    <xf numFmtId="0" fontId="25" fillId="0" borderId="16" xfId="8" applyFont="1" applyFill="1" applyBorder="1" applyAlignment="1">
      <alignment horizontal="justify" vertical="center" wrapText="1"/>
    </xf>
    <xf numFmtId="164" fontId="25" fillId="0" borderId="16" xfId="1" applyFont="1" applyFill="1" applyBorder="1" applyAlignment="1">
      <alignment horizontal="center" vertical="center"/>
    </xf>
    <xf numFmtId="167" fontId="25" fillId="0" borderId="30" xfId="8" applyNumberFormat="1" applyFont="1" applyFill="1" applyBorder="1" applyAlignment="1" applyProtection="1">
      <alignment horizontal="center" vertical="center"/>
    </xf>
    <xf numFmtId="0" fontId="25" fillId="0" borderId="31" xfId="8" applyFont="1" applyFill="1" applyBorder="1" applyAlignment="1" applyProtection="1">
      <alignment horizontal="justify" vertical="center" wrapText="1"/>
    </xf>
    <xf numFmtId="0" fontId="25" fillId="0" borderId="31" xfId="1" applyNumberFormat="1" applyFont="1" applyFill="1" applyBorder="1" applyAlignment="1" applyProtection="1">
      <alignment horizontal="center" vertical="center"/>
    </xf>
    <xf numFmtId="164" fontId="25" fillId="7" borderId="31" xfId="1" applyFont="1" applyFill="1" applyBorder="1" applyAlignment="1" applyProtection="1">
      <alignment horizontal="center" vertical="center"/>
    </xf>
    <xf numFmtId="0" fontId="26" fillId="8" borderId="22" xfId="8" applyFont="1" applyFill="1" applyBorder="1" applyAlignment="1">
      <alignment horizontal="center" vertical="center"/>
    </xf>
    <xf numFmtId="0" fontId="26" fillId="8" borderId="23" xfId="8" applyFont="1" applyFill="1" applyBorder="1" applyAlignment="1" applyProtection="1">
      <alignment horizontal="justify" vertical="center" wrapText="1"/>
    </xf>
    <xf numFmtId="0" fontId="26" fillId="8" borderId="23" xfId="1" applyNumberFormat="1" applyFont="1" applyFill="1" applyBorder="1" applyAlignment="1">
      <alignment horizontal="center" vertical="center"/>
    </xf>
    <xf numFmtId="164" fontId="26" fillId="8" borderId="24" xfId="1" applyFont="1" applyFill="1" applyBorder="1" applyAlignment="1" applyProtection="1">
      <alignment horizontal="center" vertical="center"/>
    </xf>
    <xf numFmtId="0" fontId="25" fillId="8" borderId="0" xfId="8" applyFont="1" applyFill="1" applyBorder="1" applyAlignment="1">
      <alignment vertical="center"/>
    </xf>
    <xf numFmtId="0" fontId="25" fillId="0" borderId="0" xfId="8" applyNumberFormat="1" applyFont="1" applyBorder="1" applyAlignment="1">
      <alignment horizontal="center" vertical="center"/>
    </xf>
    <xf numFmtId="164" fontId="25" fillId="0" borderId="0" xfId="1" applyFont="1" applyBorder="1" applyAlignment="1">
      <alignment horizontal="right" vertical="center"/>
    </xf>
    <xf numFmtId="164" fontId="25" fillId="0" borderId="0" xfId="1" applyFont="1" applyBorder="1" applyAlignment="1">
      <alignment horizontal="center" vertical="center"/>
    </xf>
    <xf numFmtId="0" fontId="3" fillId="0" borderId="0" xfId="10" applyFont="1" applyFill="1" applyBorder="1"/>
    <xf numFmtId="0" fontId="30" fillId="0" borderId="0" xfId="10" applyNumberFormat="1" applyFont="1" applyFill="1" applyBorder="1" applyAlignment="1" applyProtection="1">
      <alignment horizontal="center" vertical="center"/>
    </xf>
    <xf numFmtId="0" fontId="30" fillId="0" borderId="0" xfId="10" applyNumberFormat="1" applyFont="1" applyFill="1" applyBorder="1" applyAlignment="1">
      <alignment horizontal="center" vertical="center"/>
    </xf>
    <xf numFmtId="0" fontId="3" fillId="0" borderId="0" xfId="10" applyFont="1" applyFill="1"/>
    <xf numFmtId="0" fontId="3" fillId="0" borderId="0" xfId="1" applyNumberFormat="1" applyFont="1" applyFill="1" applyBorder="1" applyAlignment="1">
      <alignment horizontal="center" vertical="center"/>
    </xf>
    <xf numFmtId="1" fontId="30" fillId="0" borderId="0" xfId="1" applyNumberFormat="1" applyFont="1" applyFill="1" applyBorder="1" applyAlignment="1">
      <alignment horizontal="center" vertical="center"/>
    </xf>
    <xf numFmtId="0" fontId="3" fillId="0" borderId="0" xfId="1" applyNumberFormat="1" applyFont="1" applyFill="1" applyBorder="1" applyAlignment="1" applyProtection="1">
      <alignment horizontal="center" vertical="top"/>
    </xf>
    <xf numFmtId="0" fontId="7" fillId="0" borderId="20" xfId="10" applyFont="1" applyFill="1" applyBorder="1" applyAlignment="1">
      <alignment horizontal="center" vertical="center"/>
    </xf>
    <xf numFmtId="0" fontId="19" fillId="0" borderId="0" xfId="10" applyFont="1" applyFill="1" applyBorder="1" applyAlignment="1" applyProtection="1">
      <alignment horizontal="left" vertical="top"/>
    </xf>
    <xf numFmtId="1" fontId="3" fillId="0" borderId="0" xfId="1" applyNumberFormat="1" applyFont="1" applyFill="1" applyBorder="1" applyAlignment="1">
      <alignment horizontal="center" vertical="center"/>
    </xf>
    <xf numFmtId="0" fontId="31" fillId="0" borderId="0" xfId="10" applyFont="1" applyFill="1" applyBorder="1" applyAlignment="1" applyProtection="1">
      <alignment horizontal="left" vertical="top"/>
    </xf>
    <xf numFmtId="0" fontId="3" fillId="0" borderId="0" xfId="10" applyFont="1" applyFill="1" applyBorder="1" applyAlignment="1" applyProtection="1">
      <alignment horizontal="left" vertical="top"/>
    </xf>
    <xf numFmtId="0" fontId="3" fillId="0" borderId="0" xfId="10" applyNumberFormat="1" applyFont="1" applyFill="1" applyBorder="1" applyAlignment="1" applyProtection="1">
      <alignment horizontal="center" vertical="top"/>
    </xf>
    <xf numFmtId="0" fontId="3" fillId="0" borderId="0" xfId="10" applyNumberFormat="1" applyFont="1" applyFill="1" applyBorder="1" applyAlignment="1" applyProtection="1">
      <alignment horizontal="center" vertical="center"/>
    </xf>
    <xf numFmtId="0" fontId="3" fillId="0" borderId="0" xfId="10" applyNumberFormat="1" applyFont="1" applyFill="1" applyBorder="1" applyAlignment="1">
      <alignment horizontal="center" vertical="center"/>
    </xf>
    <xf numFmtId="2" fontId="3" fillId="0" borderId="0" xfId="10" applyNumberFormat="1" applyFont="1" applyFill="1" applyBorder="1"/>
    <xf numFmtId="0" fontId="3" fillId="0" borderId="0" xfId="10" applyNumberFormat="1" applyFont="1" applyFill="1" applyBorder="1" applyAlignment="1">
      <alignment horizontal="center" vertical="top"/>
    </xf>
    <xf numFmtId="1" fontId="32" fillId="0" borderId="0" xfId="1" applyNumberFormat="1" applyFont="1" applyBorder="1" applyAlignment="1" applyProtection="1">
      <alignment horizontal="center" vertical="center"/>
    </xf>
    <xf numFmtId="0" fontId="3" fillId="0" borderId="0" xfId="10" applyFont="1" applyFill="1" applyBorder="1" applyAlignment="1" applyProtection="1">
      <alignment horizontal="center" vertical="top"/>
    </xf>
    <xf numFmtId="0" fontId="3" fillId="0" borderId="0" xfId="10" applyFont="1" applyFill="1" applyBorder="1" applyAlignment="1">
      <alignment wrapText="1"/>
    </xf>
    <xf numFmtId="1" fontId="32" fillId="0" borderId="0" xfId="1" applyNumberFormat="1" applyFont="1" applyBorder="1" applyAlignment="1" applyProtection="1">
      <alignment horizontal="center" vertical="center"/>
      <protection locked="0"/>
    </xf>
    <xf numFmtId="2" fontId="3" fillId="0" borderId="0" xfId="8" applyNumberFormat="1" applyFont="1" applyFill="1" applyBorder="1"/>
    <xf numFmtId="2" fontId="3" fillId="0" borderId="0" xfId="11" applyNumberFormat="1" applyFont="1" applyBorder="1"/>
    <xf numFmtId="2" fontId="32" fillId="0" borderId="0" xfId="11" applyNumberFormat="1" applyFont="1" applyFill="1" applyBorder="1"/>
    <xf numFmtId="1" fontId="32" fillId="0" borderId="0" xfId="11" applyNumberFormat="1" applyFont="1" applyFill="1" applyBorder="1" applyAlignment="1" applyProtection="1">
      <alignment horizontal="center" vertical="center"/>
    </xf>
    <xf numFmtId="0" fontId="14" fillId="0" borderId="0" xfId="8" applyFont="1" applyFill="1"/>
    <xf numFmtId="1" fontId="32" fillId="0" borderId="0" xfId="1" applyNumberFormat="1" applyFont="1" applyFill="1" applyBorder="1" applyAlignment="1" applyProtection="1">
      <alignment horizontal="center" vertical="center"/>
    </xf>
    <xf numFmtId="1" fontId="32" fillId="0" borderId="0" xfId="11" applyNumberFormat="1" applyFont="1" applyBorder="1" applyAlignment="1">
      <alignment horizontal="center" vertical="center"/>
    </xf>
    <xf numFmtId="1" fontId="32" fillId="0" borderId="0" xfId="11" applyNumberFormat="1" applyFont="1" applyAlignment="1">
      <alignment horizontal="center" vertical="center"/>
    </xf>
    <xf numFmtId="1" fontId="33" fillId="0" borderId="0" xfId="11" applyNumberFormat="1" applyFont="1" applyFill="1" applyBorder="1" applyAlignment="1" applyProtection="1">
      <alignment horizontal="center" vertical="center"/>
    </xf>
    <xf numFmtId="1" fontId="32" fillId="0" borderId="0" xfId="11" applyNumberFormat="1" applyFont="1" applyFill="1" applyBorder="1" applyAlignment="1" applyProtection="1">
      <alignment horizontal="left" vertical="center"/>
    </xf>
    <xf numFmtId="1" fontId="32" fillId="0" borderId="0" xfId="11" applyNumberFormat="1" applyFont="1" applyFill="1" applyBorder="1" applyAlignment="1" applyProtection="1">
      <alignment horizontal="justify" vertical="center"/>
    </xf>
    <xf numFmtId="0" fontId="3" fillId="0" borderId="0" xfId="10" applyFont="1" applyBorder="1"/>
    <xf numFmtId="1" fontId="3" fillId="0" borderId="0" xfId="1" applyNumberFormat="1" applyFont="1" applyFill="1" applyBorder="1" applyAlignment="1" applyProtection="1">
      <alignment horizontal="center" vertical="center"/>
    </xf>
    <xf numFmtId="0" fontId="3" fillId="0" borderId="0" xfId="10" applyFont="1" applyFill="1" applyBorder="1" applyAlignment="1" applyProtection="1">
      <alignment horizontal="justify" vertical="top"/>
    </xf>
    <xf numFmtId="0" fontId="7" fillId="0" borderId="0" xfId="10" applyNumberFormat="1" applyFont="1" applyFill="1" applyBorder="1" applyAlignment="1">
      <alignment horizontal="center" vertical="top"/>
    </xf>
    <xf numFmtId="0" fontId="7" fillId="0" borderId="0" xfId="10" applyFont="1" applyFill="1" applyBorder="1" applyAlignment="1" applyProtection="1">
      <alignment horizontal="left" vertical="top"/>
    </xf>
    <xf numFmtId="1" fontId="7" fillId="0" borderId="0" xfId="1" applyNumberFormat="1" applyFont="1" applyFill="1" applyBorder="1" applyAlignment="1">
      <alignment horizontal="center" vertical="center"/>
    </xf>
    <xf numFmtId="0" fontId="19" fillId="0" borderId="0" xfId="10" applyNumberFormat="1" applyFont="1" applyFill="1" applyAlignment="1" applyProtection="1">
      <alignment horizontal="center" vertical="top"/>
    </xf>
    <xf numFmtId="0" fontId="3" fillId="0" borderId="0" xfId="10" applyFont="1" applyFill="1" applyBorder="1" applyAlignment="1">
      <alignment vertical="top"/>
    </xf>
    <xf numFmtId="0" fontId="7" fillId="0" borderId="0" xfId="10" applyFont="1" applyFill="1" applyBorder="1" applyAlignment="1">
      <alignment vertical="top"/>
    </xf>
    <xf numFmtId="0" fontId="30" fillId="0" borderId="0" xfId="1" applyNumberFormat="1" applyFont="1" applyFill="1" applyBorder="1" applyAlignment="1">
      <alignment horizontal="center" vertical="center"/>
    </xf>
    <xf numFmtId="0" fontId="30" fillId="0" borderId="0" xfId="1" applyNumberFormat="1" applyFont="1" applyFill="1" applyBorder="1" applyAlignment="1" applyProtection="1">
      <alignment horizontal="center" vertical="center"/>
    </xf>
    <xf numFmtId="1" fontId="30" fillId="0" borderId="0" xfId="1" applyNumberFormat="1" applyFont="1" applyFill="1" applyBorder="1" applyAlignment="1" applyProtection="1">
      <alignment horizontal="center" vertical="center"/>
    </xf>
    <xf numFmtId="0" fontId="3" fillId="0" borderId="2" xfId="10" applyNumberFormat="1" applyFont="1" applyFill="1" applyBorder="1" applyAlignment="1" applyProtection="1">
      <alignment horizontal="center" vertical="top"/>
    </xf>
    <xf numFmtId="0" fontId="3" fillId="0" borderId="2" xfId="10" applyFont="1" applyFill="1" applyBorder="1" applyAlignment="1" applyProtection="1">
      <alignment horizontal="left" vertical="top"/>
    </xf>
    <xf numFmtId="0" fontId="30" fillId="0" borderId="2" xfId="10" applyNumberFormat="1" applyFont="1" applyFill="1" applyBorder="1" applyAlignment="1" applyProtection="1">
      <alignment horizontal="center" vertical="center"/>
    </xf>
    <xf numFmtId="0" fontId="30" fillId="0" borderId="2" xfId="10" applyNumberFormat="1" applyFont="1" applyFill="1" applyBorder="1" applyAlignment="1">
      <alignment horizontal="center" vertical="center"/>
    </xf>
    <xf numFmtId="0" fontId="30" fillId="0" borderId="2" xfId="1" applyNumberFormat="1" applyFont="1" applyFill="1" applyBorder="1" applyAlignment="1">
      <alignment horizontal="center" vertical="center"/>
    </xf>
    <xf numFmtId="1" fontId="30" fillId="0" borderId="2" xfId="1" applyNumberFormat="1" applyFont="1" applyFill="1" applyBorder="1" applyAlignment="1">
      <alignment horizontal="center" vertical="center"/>
    </xf>
    <xf numFmtId="166" fontId="26" fillId="8" borderId="22" xfId="8" applyNumberFormat="1" applyFont="1" applyFill="1" applyBorder="1" applyAlignment="1" applyProtection="1">
      <alignment horizontal="center" vertical="center"/>
    </xf>
    <xf numFmtId="0" fontId="26" fillId="8" borderId="23" xfId="8" applyFont="1" applyFill="1" applyBorder="1" applyAlignment="1" applyProtection="1">
      <alignment horizontal="center" vertical="center"/>
    </xf>
    <xf numFmtId="1" fontId="25" fillId="0" borderId="25" xfId="8" applyNumberFormat="1" applyFont="1" applyFill="1" applyBorder="1" applyAlignment="1" applyProtection="1">
      <alignment horizontal="center" vertical="center"/>
    </xf>
    <xf numFmtId="1" fontId="25" fillId="0" borderId="26" xfId="1" applyNumberFormat="1" applyFont="1" applyFill="1" applyBorder="1" applyAlignment="1" applyProtection="1">
      <alignment horizontal="center" vertical="center"/>
    </xf>
    <xf numFmtId="1" fontId="25" fillId="0" borderId="26" xfId="1" applyNumberFormat="1" applyFont="1" applyFill="1" applyBorder="1" applyAlignment="1">
      <alignment horizontal="center" vertical="center"/>
    </xf>
    <xf numFmtId="164" fontId="25" fillId="0" borderId="26" xfId="1" applyFont="1" applyFill="1" applyBorder="1" applyAlignment="1" applyProtection="1">
      <alignment horizontal="center" vertical="center"/>
    </xf>
    <xf numFmtId="164" fontId="25" fillId="0" borderId="27" xfId="1" applyFont="1" applyFill="1" applyBorder="1" applyAlignment="1" applyProtection="1">
      <alignment horizontal="center" vertical="center"/>
    </xf>
    <xf numFmtId="1" fontId="25" fillId="0" borderId="28" xfId="8" applyNumberFormat="1" applyFont="1" applyFill="1" applyBorder="1" applyAlignment="1">
      <alignment horizontal="center" vertical="center"/>
    </xf>
    <xf numFmtId="0" fontId="25" fillId="0" borderId="16" xfId="8" applyNumberFormat="1" applyFont="1" applyFill="1" applyBorder="1" applyAlignment="1" applyProtection="1">
      <alignment horizontal="justify" vertical="center"/>
    </xf>
    <xf numFmtId="0" fontId="25" fillId="0" borderId="0" xfId="8" applyNumberFormat="1" applyFont="1" applyFill="1" applyBorder="1" applyAlignment="1">
      <alignment vertical="center"/>
    </xf>
    <xf numFmtId="1" fontId="25" fillId="0" borderId="28" xfId="8" applyNumberFormat="1" applyFont="1" applyFill="1" applyBorder="1" applyAlignment="1" applyProtection="1">
      <alignment horizontal="center" vertical="center"/>
    </xf>
    <xf numFmtId="0" fontId="25" fillId="0" borderId="28" xfId="8" applyNumberFormat="1" applyFont="1" applyFill="1" applyBorder="1" applyAlignment="1" applyProtection="1">
      <alignment horizontal="center" vertical="center"/>
    </xf>
    <xf numFmtId="0" fontId="25" fillId="0" borderId="16" xfId="8" applyFont="1" applyFill="1" applyBorder="1" applyAlignment="1" applyProtection="1">
      <alignment horizontal="justify" vertical="center"/>
    </xf>
    <xf numFmtId="0" fontId="25" fillId="0" borderId="28" xfId="8" applyNumberFormat="1" applyFont="1" applyFill="1" applyBorder="1" applyAlignment="1">
      <alignment horizontal="center" vertical="center"/>
    </xf>
    <xf numFmtId="0" fontId="25" fillId="0" borderId="30" xfId="8" applyNumberFormat="1" applyFont="1" applyFill="1" applyBorder="1" applyAlignment="1">
      <alignment horizontal="center" vertical="center"/>
    </xf>
    <xf numFmtId="0" fontId="25" fillId="0" borderId="31" xfId="8" applyNumberFormat="1" applyFont="1" applyFill="1" applyBorder="1" applyAlignment="1" applyProtection="1">
      <alignment horizontal="center" vertical="center"/>
    </xf>
    <xf numFmtId="1" fontId="25" fillId="0" borderId="31" xfId="1" applyNumberFormat="1" applyFont="1" applyFill="1" applyBorder="1" applyAlignment="1" applyProtection="1">
      <alignment horizontal="center" vertical="center"/>
    </xf>
    <xf numFmtId="164" fontId="25" fillId="0" borderId="31" xfId="1" applyFont="1" applyFill="1" applyBorder="1" applyAlignment="1" applyProtection="1">
      <alignment horizontal="center" vertical="center"/>
    </xf>
    <xf numFmtId="1" fontId="25" fillId="9" borderId="22" xfId="8" applyNumberFormat="1" applyFont="1" applyFill="1" applyBorder="1" applyAlignment="1" applyProtection="1">
      <alignment horizontal="center" vertical="center"/>
    </xf>
    <xf numFmtId="0" fontId="26" fillId="9" borderId="23" xfId="8" applyNumberFormat="1" applyFont="1" applyFill="1" applyBorder="1" applyAlignment="1" applyProtection="1">
      <alignment horizontal="justify" vertical="center"/>
    </xf>
    <xf numFmtId="1" fontId="26" fillId="9" borderId="23" xfId="1" applyNumberFormat="1" applyFont="1" applyFill="1" applyBorder="1" applyAlignment="1" applyProtection="1">
      <alignment horizontal="center" vertical="center"/>
    </xf>
    <xf numFmtId="1" fontId="26" fillId="9" borderId="23" xfId="1" applyNumberFormat="1" applyFont="1" applyFill="1" applyBorder="1" applyAlignment="1">
      <alignment horizontal="center" vertical="center"/>
    </xf>
    <xf numFmtId="164" fontId="26" fillId="9" borderId="23" xfId="1" applyFont="1" applyFill="1" applyBorder="1" applyAlignment="1" applyProtection="1">
      <alignment horizontal="center" vertical="center"/>
    </xf>
    <xf numFmtId="164" fontId="26" fillId="9" borderId="24" xfId="1" applyFont="1" applyFill="1" applyBorder="1" applyAlignment="1" applyProtection="1">
      <alignment horizontal="center" vertical="center"/>
    </xf>
    <xf numFmtId="0" fontId="26" fillId="9" borderId="0" xfId="8" applyNumberFormat="1" applyFont="1" applyFill="1" applyBorder="1" applyAlignment="1">
      <alignment vertical="center"/>
    </xf>
    <xf numFmtId="166" fontId="25" fillId="0" borderId="25" xfId="8" applyNumberFormat="1" applyFont="1" applyFill="1" applyBorder="1" applyAlignment="1" applyProtection="1">
      <alignment horizontal="center" vertical="center"/>
    </xf>
    <xf numFmtId="0" fontId="27" fillId="0" borderId="26" xfId="8" applyFont="1" applyFill="1" applyBorder="1" applyAlignment="1" applyProtection="1">
      <alignment horizontal="left" vertical="center"/>
    </xf>
    <xf numFmtId="1" fontId="25" fillId="0" borderId="26" xfId="8" applyNumberFormat="1" applyFont="1" applyFill="1" applyBorder="1" applyAlignment="1" applyProtection="1">
      <alignment horizontal="center" vertical="center"/>
    </xf>
    <xf numFmtId="164" fontId="25" fillId="0" borderId="26" xfId="1" applyFont="1" applyFill="1" applyBorder="1" applyAlignment="1">
      <alignment horizontal="center" vertical="center"/>
    </xf>
    <xf numFmtId="0" fontId="25" fillId="0" borderId="0" xfId="8" applyFont="1" applyFill="1" applyBorder="1" applyAlignment="1">
      <alignment vertical="center"/>
    </xf>
    <xf numFmtId="1" fontId="25" fillId="0" borderId="16" xfId="8" applyNumberFormat="1" applyFont="1" applyFill="1" applyBorder="1" applyAlignment="1" applyProtection="1">
      <alignment horizontal="center" vertical="center"/>
    </xf>
    <xf numFmtId="0" fontId="25" fillId="0" borderId="16" xfId="8" applyFont="1" applyFill="1" applyBorder="1" applyAlignment="1">
      <alignment vertical="center"/>
    </xf>
    <xf numFmtId="0" fontId="25" fillId="0" borderId="16" xfId="8" applyFont="1" applyFill="1" applyBorder="1" applyAlignment="1" applyProtection="1">
      <alignment horizontal="center" vertical="center"/>
    </xf>
    <xf numFmtId="1" fontId="25" fillId="0" borderId="16" xfId="1" applyNumberFormat="1" applyFont="1" applyBorder="1" applyAlignment="1" applyProtection="1">
      <alignment horizontal="center" vertical="center"/>
    </xf>
    <xf numFmtId="0" fontId="25" fillId="0" borderId="16" xfId="8" applyFont="1" applyFill="1" applyBorder="1" applyAlignment="1">
      <alignment horizontal="justify" vertical="center"/>
    </xf>
    <xf numFmtId="1" fontId="25" fillId="0" borderId="16" xfId="1" applyNumberFormat="1" applyFont="1" applyBorder="1" applyAlignment="1" applyProtection="1">
      <alignment horizontal="center" vertical="center"/>
      <protection locked="0"/>
    </xf>
    <xf numFmtId="166" fontId="25" fillId="9" borderId="22" xfId="8" applyNumberFormat="1" applyFont="1" applyFill="1" applyBorder="1" applyAlignment="1" applyProtection="1">
      <alignment horizontal="center" vertical="center"/>
    </xf>
    <xf numFmtId="0" fontId="26" fillId="9" borderId="23" xfId="8" applyFont="1" applyFill="1" applyBorder="1" applyAlignment="1" applyProtection="1">
      <alignment horizontal="left" vertical="center"/>
    </xf>
    <xf numFmtId="1" fontId="25" fillId="9" borderId="23" xfId="8" applyNumberFormat="1" applyFont="1" applyFill="1" applyBorder="1" applyAlignment="1" applyProtection="1">
      <alignment horizontal="center" vertical="center"/>
    </xf>
    <xf numFmtId="164" fontId="25" fillId="9" borderId="23" xfId="1" applyFont="1" applyFill="1" applyBorder="1" applyAlignment="1">
      <alignment horizontal="center" vertical="center"/>
    </xf>
    <xf numFmtId="0" fontId="25" fillId="9" borderId="0" xfId="8" applyFont="1" applyFill="1" applyBorder="1" applyAlignment="1">
      <alignment vertical="center"/>
    </xf>
    <xf numFmtId="0" fontId="27" fillId="0" borderId="16" xfId="8" applyFont="1" applyFill="1" applyBorder="1" applyAlignment="1" applyProtection="1">
      <alignment horizontal="left" vertical="center"/>
    </xf>
    <xf numFmtId="1" fontId="25" fillId="0" borderId="16" xfId="8" applyNumberFormat="1" applyFont="1" applyFill="1" applyBorder="1" applyAlignment="1">
      <alignment horizontal="center" vertical="center"/>
    </xf>
    <xf numFmtId="0" fontId="36" fillId="0" borderId="16" xfId="8" applyFont="1" applyFill="1" applyBorder="1" applyAlignment="1" applyProtection="1">
      <alignment horizontal="left" vertical="center"/>
    </xf>
    <xf numFmtId="167" fontId="25" fillId="0" borderId="28" xfId="12" applyNumberFormat="1" applyFont="1" applyFill="1" applyBorder="1" applyAlignment="1">
      <alignment horizontal="center" vertical="center"/>
    </xf>
    <xf numFmtId="0" fontId="25" fillId="0" borderId="16" xfId="12" applyFont="1" applyFill="1" applyBorder="1" applyAlignment="1" applyProtection="1">
      <alignment horizontal="justify" vertical="center"/>
    </xf>
    <xf numFmtId="1" fontId="25" fillId="0" borderId="16" xfId="12" applyNumberFormat="1" applyFont="1" applyFill="1" applyBorder="1" applyAlignment="1" applyProtection="1">
      <alignment horizontal="center" vertical="center"/>
    </xf>
    <xf numFmtId="1" fontId="25" fillId="0" borderId="16" xfId="12" applyNumberFormat="1" applyFont="1" applyFill="1" applyBorder="1" applyAlignment="1">
      <alignment horizontal="center" vertical="center"/>
    </xf>
    <xf numFmtId="164" fontId="25" fillId="0" borderId="29" xfId="1" applyFont="1" applyFill="1" applyBorder="1" applyAlignment="1">
      <alignment horizontal="center" vertical="center"/>
    </xf>
    <xf numFmtId="0" fontId="25" fillId="0" borderId="0" xfId="12" applyFont="1" applyFill="1" applyBorder="1" applyAlignment="1">
      <alignment vertical="center"/>
    </xf>
    <xf numFmtId="1" fontId="25" fillId="0" borderId="28" xfId="8" applyNumberFormat="1" applyFont="1" applyFill="1" applyBorder="1" applyAlignment="1">
      <alignment horizontal="center" vertical="center" wrapText="1"/>
    </xf>
    <xf numFmtId="0" fontId="26" fillId="0" borderId="16" xfId="8" applyFont="1" applyFill="1" applyBorder="1" applyAlignment="1">
      <alignment horizontal="left" vertical="center"/>
    </xf>
    <xf numFmtId="1" fontId="25" fillId="0" borderId="16" xfId="13" applyNumberFormat="1" applyFont="1" applyBorder="1" applyAlignment="1">
      <alignment horizontal="center" vertical="center"/>
    </xf>
    <xf numFmtId="164" fontId="25" fillId="0" borderId="16" xfId="1" applyFont="1" applyBorder="1" applyAlignment="1">
      <alignment horizontal="center" vertical="center"/>
    </xf>
    <xf numFmtId="164" fontId="25" fillId="0" borderId="29" xfId="1" applyFont="1" applyBorder="1" applyAlignment="1">
      <alignment horizontal="center" vertical="center"/>
    </xf>
    <xf numFmtId="0" fontId="25" fillId="0" borderId="16" xfId="8" applyNumberFormat="1" applyFont="1" applyFill="1" applyBorder="1" applyAlignment="1">
      <alignment horizontal="center" vertical="center"/>
    </xf>
    <xf numFmtId="167" fontId="25" fillId="0" borderId="28" xfId="8" applyNumberFormat="1" applyFont="1" applyFill="1" applyBorder="1" applyAlignment="1">
      <alignment horizontal="center" vertical="center"/>
    </xf>
    <xf numFmtId="1" fontId="25" fillId="0" borderId="0" xfId="8" applyNumberFormat="1" applyFont="1" applyFill="1" applyBorder="1" applyAlignment="1">
      <alignment vertical="center"/>
    </xf>
    <xf numFmtId="0" fontId="26" fillId="0" borderId="16" xfId="8" applyFont="1" applyFill="1" applyBorder="1" applyAlignment="1" applyProtection="1">
      <alignment horizontal="center" vertical="center"/>
    </xf>
    <xf numFmtId="166" fontId="25" fillId="0" borderId="30" xfId="8" applyNumberFormat="1" applyFont="1" applyFill="1" applyBorder="1" applyAlignment="1">
      <alignment horizontal="center" vertical="center"/>
    </xf>
    <xf numFmtId="0" fontId="25" fillId="0" borderId="31" xfId="8" applyFont="1" applyFill="1" applyBorder="1" applyAlignment="1" applyProtection="1">
      <alignment horizontal="center" vertical="center"/>
    </xf>
    <xf numFmtId="1" fontId="25" fillId="0" borderId="31" xfId="8" applyNumberFormat="1" applyFont="1" applyFill="1" applyBorder="1" applyAlignment="1" applyProtection="1">
      <alignment horizontal="center" vertical="center"/>
    </xf>
    <xf numFmtId="164" fontId="25" fillId="0" borderId="31" xfId="1" applyFont="1" applyFill="1" applyBorder="1" applyAlignment="1">
      <alignment horizontal="center" vertical="center"/>
    </xf>
    <xf numFmtId="164" fontId="25" fillId="0" borderId="32" xfId="1" applyFont="1" applyFill="1" applyBorder="1" applyAlignment="1" applyProtection="1">
      <alignment horizontal="center" vertical="center"/>
    </xf>
    <xf numFmtId="1" fontId="26" fillId="9" borderId="23" xfId="8" applyNumberFormat="1" applyFont="1" applyFill="1" applyBorder="1" applyAlignment="1">
      <alignment horizontal="center" vertical="center"/>
    </xf>
    <xf numFmtId="1" fontId="26" fillId="9" borderId="23" xfId="8" applyNumberFormat="1" applyFont="1" applyFill="1" applyBorder="1" applyAlignment="1" applyProtection="1">
      <alignment horizontal="center" vertical="center"/>
    </xf>
    <xf numFmtId="167" fontId="25" fillId="0" borderId="25" xfId="1" applyNumberFormat="1" applyFont="1" applyFill="1" applyBorder="1" applyAlignment="1" applyProtection="1">
      <alignment horizontal="center" vertical="center"/>
    </xf>
    <xf numFmtId="0" fontId="26" fillId="0" borderId="26" xfId="8" applyFont="1" applyFill="1" applyBorder="1" applyAlignment="1" applyProtection="1">
      <alignment horizontal="left" vertical="center"/>
    </xf>
    <xf numFmtId="1" fontId="25" fillId="0" borderId="26" xfId="8" applyNumberFormat="1" applyFont="1" applyFill="1" applyBorder="1" applyAlignment="1">
      <alignment horizontal="center" vertical="center"/>
    </xf>
    <xf numFmtId="167" fontId="26" fillId="0" borderId="28" xfId="1" applyNumberFormat="1" applyFont="1" applyFill="1" applyBorder="1" applyAlignment="1" applyProtection="1">
      <alignment horizontal="center" vertical="center"/>
    </xf>
    <xf numFmtId="0" fontId="26" fillId="0" borderId="16" xfId="8" applyFont="1" applyFill="1" applyBorder="1" applyAlignment="1">
      <alignment vertical="center"/>
    </xf>
    <xf numFmtId="167" fontId="25" fillId="0" borderId="28" xfId="1" applyNumberFormat="1" applyFont="1" applyFill="1" applyBorder="1" applyAlignment="1">
      <alignment horizontal="center" vertical="center"/>
    </xf>
    <xf numFmtId="0" fontId="26" fillId="0" borderId="16" xfId="8" applyFont="1" applyFill="1" applyBorder="1" applyAlignment="1" applyProtection="1">
      <alignment horizontal="left" vertical="center"/>
    </xf>
    <xf numFmtId="166" fontId="25" fillId="0" borderId="28" xfId="1" applyNumberFormat="1" applyFont="1" applyFill="1" applyBorder="1" applyAlignment="1">
      <alignment horizontal="center" vertical="center"/>
    </xf>
    <xf numFmtId="0" fontId="26" fillId="0" borderId="16" xfId="8" applyFont="1" applyFill="1" applyBorder="1" applyAlignment="1" applyProtection="1">
      <alignment horizontal="justify" vertical="center"/>
    </xf>
    <xf numFmtId="166" fontId="25" fillId="0" borderId="28" xfId="1" applyNumberFormat="1" applyFont="1" applyFill="1" applyBorder="1" applyAlignment="1" applyProtection="1">
      <alignment horizontal="center" vertical="center"/>
    </xf>
    <xf numFmtId="166" fontId="37" fillId="0" borderId="25" xfId="8" applyNumberFormat="1" applyFont="1" applyFill="1" applyBorder="1" applyAlignment="1">
      <alignment horizontal="center" vertical="center"/>
    </xf>
    <xf numFmtId="0" fontId="38" fillId="0" borderId="26" xfId="8" applyFont="1" applyFill="1" applyBorder="1" applyAlignment="1" applyProtection="1">
      <alignment horizontal="center" vertical="center"/>
    </xf>
    <xf numFmtId="1" fontId="37" fillId="0" borderId="26" xfId="8" applyNumberFormat="1" applyFont="1" applyFill="1" applyBorder="1" applyAlignment="1">
      <alignment horizontal="center" vertical="center"/>
    </xf>
    <xf numFmtId="164" fontId="37" fillId="0" borderId="26" xfId="1" applyFont="1" applyFill="1" applyBorder="1" applyAlignment="1">
      <alignment horizontal="center" vertical="center"/>
    </xf>
    <xf numFmtId="164" fontId="38" fillId="0" borderId="27" xfId="1" applyFont="1" applyFill="1" applyBorder="1" applyAlignment="1" applyProtection="1">
      <alignment horizontal="center" vertical="center"/>
    </xf>
    <xf numFmtId="0" fontId="37" fillId="0" borderId="0" xfId="8" applyFont="1" applyFill="1" applyBorder="1" applyAlignment="1">
      <alignment vertical="center"/>
    </xf>
    <xf numFmtId="166" fontId="37" fillId="0" borderId="28" xfId="8" applyNumberFormat="1" applyFont="1" applyFill="1" applyBorder="1" applyAlignment="1">
      <alignment horizontal="center" vertical="center"/>
    </xf>
    <xf numFmtId="0" fontId="38" fillId="0" borderId="16" xfId="8" applyFont="1" applyFill="1" applyBorder="1" applyAlignment="1" applyProtection="1">
      <alignment horizontal="center" vertical="center"/>
    </xf>
    <xf numFmtId="1" fontId="37" fillId="0" borderId="16" xfId="8" applyNumberFormat="1" applyFont="1" applyFill="1" applyBorder="1" applyAlignment="1">
      <alignment horizontal="center" vertical="center"/>
    </xf>
    <xf numFmtId="164" fontId="37" fillId="0" borderId="16" xfId="1" applyFont="1" applyFill="1" applyBorder="1" applyAlignment="1">
      <alignment horizontal="center" vertical="center"/>
    </xf>
    <xf numFmtId="164" fontId="38" fillId="0" borderId="29" xfId="1" applyFont="1" applyFill="1" applyBorder="1" applyAlignment="1" applyProtection="1">
      <alignment horizontal="center" vertical="center"/>
    </xf>
    <xf numFmtId="166" fontId="25" fillId="0" borderId="30" xfId="8" applyNumberFormat="1" applyFont="1" applyFill="1" applyBorder="1" applyAlignment="1" applyProtection="1">
      <alignment horizontal="center" vertical="center"/>
    </xf>
    <xf numFmtId="0" fontId="26" fillId="0" borderId="31" xfId="8" applyFont="1" applyFill="1" applyBorder="1" applyAlignment="1" applyProtection="1">
      <alignment horizontal="left" vertical="center"/>
    </xf>
    <xf numFmtId="1" fontId="25" fillId="0" borderId="31" xfId="8" applyNumberFormat="1" applyFont="1" applyFill="1" applyBorder="1" applyAlignment="1">
      <alignment horizontal="center" vertical="center"/>
    </xf>
    <xf numFmtId="164" fontId="26" fillId="0" borderId="32" xfId="1" applyFont="1" applyFill="1" applyBorder="1" applyAlignment="1" applyProtection="1">
      <alignment horizontal="center" vertical="center"/>
    </xf>
    <xf numFmtId="166" fontId="25" fillId="8" borderId="22" xfId="8" applyNumberFormat="1" applyFont="1" applyFill="1" applyBorder="1" applyAlignment="1" applyProtection="1">
      <alignment horizontal="center" vertical="center"/>
    </xf>
    <xf numFmtId="0" fontId="26" fillId="8" borderId="23" xfId="8" applyFont="1" applyFill="1" applyBorder="1" applyAlignment="1">
      <alignment horizontal="center" vertical="center"/>
    </xf>
    <xf numFmtId="1" fontId="25" fillId="8" borderId="23" xfId="8" applyNumberFormat="1" applyFont="1" applyFill="1" applyBorder="1" applyAlignment="1">
      <alignment horizontal="center" vertical="center"/>
    </xf>
    <xf numFmtId="164" fontId="25" fillId="8" borderId="23" xfId="1" applyFont="1" applyFill="1" applyBorder="1" applyAlignment="1">
      <alignment horizontal="center" vertical="center"/>
    </xf>
    <xf numFmtId="164" fontId="26" fillId="8" borderId="24" xfId="1" applyFont="1" applyFill="1" applyBorder="1" applyAlignment="1">
      <alignment horizontal="center" vertical="center"/>
    </xf>
    <xf numFmtId="166" fontId="25" fillId="0" borderId="0" xfId="8" applyNumberFormat="1" applyFont="1" applyFill="1" applyBorder="1" applyAlignment="1">
      <alignment horizontal="center" vertical="center"/>
    </xf>
    <xf numFmtId="1" fontId="25" fillId="0" borderId="0" xfId="8" applyNumberFormat="1" applyFont="1" applyFill="1" applyBorder="1" applyAlignment="1">
      <alignment horizontal="center" vertical="center"/>
    </xf>
    <xf numFmtId="164" fontId="25" fillId="0" borderId="0" xfId="1" applyFont="1" applyFill="1" applyBorder="1" applyAlignment="1">
      <alignment horizontal="center" vertical="center"/>
    </xf>
    <xf numFmtId="166" fontId="25" fillId="0" borderId="0" xfId="8" applyNumberFormat="1" applyFont="1" applyBorder="1" applyAlignment="1">
      <alignment horizontal="center" vertical="center"/>
    </xf>
    <xf numFmtId="0" fontId="25" fillId="0" borderId="0" xfId="8" applyFont="1" applyBorder="1" applyAlignment="1" applyProtection="1">
      <alignment horizontal="left" vertical="center"/>
    </xf>
    <xf numFmtId="1" fontId="25" fillId="0" borderId="0" xfId="8" applyNumberFormat="1" applyFont="1" applyBorder="1" applyAlignment="1">
      <alignment horizontal="center" vertical="center"/>
    </xf>
    <xf numFmtId="0" fontId="32" fillId="0" borderId="0" xfId="8" applyFont="1" applyBorder="1" applyAlignment="1">
      <alignment vertical="center"/>
    </xf>
    <xf numFmtId="166" fontId="33" fillId="8" borderId="22" xfId="8" applyNumberFormat="1" applyFont="1" applyFill="1" applyBorder="1" applyAlignment="1" applyProtection="1">
      <alignment horizontal="justify" vertical="center"/>
    </xf>
    <xf numFmtId="0" fontId="33" fillId="8" borderId="23" xfId="8" applyFont="1" applyFill="1" applyBorder="1" applyAlignment="1" applyProtection="1">
      <alignment horizontal="justify" vertical="center"/>
    </xf>
    <xf numFmtId="1" fontId="33" fillId="8" borderId="23" xfId="8" applyNumberFormat="1" applyFont="1" applyFill="1" applyBorder="1" applyAlignment="1" applyProtection="1">
      <alignment horizontal="center" vertical="center"/>
    </xf>
    <xf numFmtId="164" fontId="33" fillId="8" borderId="23" xfId="1" applyFont="1" applyFill="1" applyBorder="1" applyAlignment="1" applyProtection="1">
      <alignment horizontal="center" vertical="center"/>
    </xf>
    <xf numFmtId="164" fontId="33" fillId="8" borderId="24" xfId="1" applyFont="1" applyFill="1" applyBorder="1" applyAlignment="1" applyProtection="1">
      <alignment horizontal="center" vertical="center"/>
    </xf>
    <xf numFmtId="0" fontId="32" fillId="8" borderId="0" xfId="8" applyFont="1" applyFill="1" applyBorder="1" applyAlignment="1">
      <alignment horizontal="justify" vertical="center"/>
    </xf>
    <xf numFmtId="166" fontId="32" fillId="0" borderId="25" xfId="8" applyNumberFormat="1" applyFont="1" applyFill="1" applyBorder="1" applyAlignment="1" applyProtection="1">
      <alignment horizontal="center" vertical="center"/>
    </xf>
    <xf numFmtId="0" fontId="39" fillId="0" borderId="26" xfId="8" applyFont="1" applyFill="1" applyBorder="1" applyAlignment="1" applyProtection="1">
      <alignment horizontal="left" vertical="center"/>
    </xf>
    <xf numFmtId="1" fontId="32" fillId="0" borderId="26" xfId="1" applyNumberFormat="1" applyFont="1" applyFill="1" applyBorder="1" applyAlignment="1" applyProtection="1">
      <alignment horizontal="center" vertical="center"/>
    </xf>
    <xf numFmtId="1" fontId="32" fillId="0" borderId="26" xfId="1" applyNumberFormat="1" applyFont="1" applyFill="1" applyBorder="1" applyAlignment="1">
      <alignment horizontal="center" vertical="center"/>
    </xf>
    <xf numFmtId="164" fontId="32" fillId="0" borderId="26" xfId="1" applyFont="1" applyFill="1" applyBorder="1" applyAlignment="1" applyProtection="1">
      <alignment horizontal="center" vertical="center"/>
    </xf>
    <xf numFmtId="164" fontId="32" fillId="0" borderId="27" xfId="1" applyFont="1" applyFill="1" applyBorder="1" applyAlignment="1" applyProtection="1">
      <alignment horizontal="center" vertical="center"/>
    </xf>
    <xf numFmtId="166" fontId="32" fillId="0" borderId="28" xfId="8" applyNumberFormat="1" applyFont="1" applyFill="1" applyBorder="1" applyAlignment="1" applyProtection="1">
      <alignment horizontal="center" vertical="center"/>
    </xf>
    <xf numFmtId="0" fontId="32" fillId="0" borderId="16" xfId="8" applyFont="1" applyFill="1" applyBorder="1" applyAlignment="1" applyProtection="1">
      <alignment horizontal="left" vertical="center"/>
    </xf>
    <xf numFmtId="1" fontId="32" fillId="0" borderId="16" xfId="8" applyNumberFormat="1" applyFont="1" applyFill="1" applyBorder="1" applyAlignment="1" applyProtection="1">
      <alignment horizontal="center" vertical="center"/>
    </xf>
    <xf numFmtId="1" fontId="32" fillId="0" borderId="16" xfId="8" applyNumberFormat="1" applyFont="1" applyFill="1" applyBorder="1" applyAlignment="1">
      <alignment horizontal="center" vertical="center"/>
    </xf>
    <xf numFmtId="164" fontId="32" fillId="0" borderId="16" xfId="1" applyFont="1" applyFill="1" applyBorder="1" applyAlignment="1" applyProtection="1">
      <alignment horizontal="center" vertical="center"/>
    </xf>
    <xf numFmtId="164" fontId="32" fillId="0" borderId="29" xfId="1" applyFont="1" applyFill="1" applyBorder="1" applyAlignment="1" applyProtection="1">
      <alignment horizontal="center" vertical="center"/>
    </xf>
    <xf numFmtId="1" fontId="32" fillId="0" borderId="28" xfId="8" applyNumberFormat="1" applyFont="1" applyBorder="1" applyAlignment="1" applyProtection="1">
      <alignment horizontal="center" vertical="center"/>
    </xf>
    <xf numFmtId="1" fontId="32" fillId="0" borderId="16" xfId="1" applyNumberFormat="1" applyFont="1" applyFill="1" applyBorder="1" applyAlignment="1" applyProtection="1">
      <alignment horizontal="center" vertical="center"/>
    </xf>
    <xf numFmtId="0" fontId="32" fillId="0" borderId="16" xfId="14" applyNumberFormat="1" applyFont="1" applyBorder="1" applyAlignment="1" applyProtection="1">
      <alignment horizontal="center" vertical="center"/>
    </xf>
    <xf numFmtId="164" fontId="32" fillId="0" borderId="16" xfId="1" applyFont="1" applyBorder="1" applyAlignment="1">
      <alignment horizontal="center" vertical="center"/>
    </xf>
    <xf numFmtId="164" fontId="32" fillId="0" borderId="29" xfId="1" applyFont="1" applyBorder="1" applyAlignment="1">
      <alignment horizontal="center" vertical="center"/>
    </xf>
    <xf numFmtId="0" fontId="32" fillId="0" borderId="0" xfId="8" applyNumberFormat="1" applyFont="1" applyBorder="1" applyAlignment="1">
      <alignment vertical="center"/>
    </xf>
    <xf numFmtId="1" fontId="32" fillId="0" borderId="28" xfId="8" applyNumberFormat="1" applyFont="1" applyFill="1" applyBorder="1" applyAlignment="1" applyProtection="1">
      <alignment horizontal="left" vertical="center"/>
    </xf>
    <xf numFmtId="0" fontId="32" fillId="0" borderId="16" xfId="8" applyFont="1" applyBorder="1" applyAlignment="1" applyProtection="1">
      <alignment horizontal="center" vertical="center"/>
    </xf>
    <xf numFmtId="0" fontId="32" fillId="0" borderId="16" xfId="8" applyNumberFormat="1" applyFont="1" applyFill="1" applyBorder="1" applyAlignment="1" applyProtection="1">
      <alignment horizontal="center" vertical="center"/>
    </xf>
    <xf numFmtId="164" fontId="32" fillId="0" borderId="16" xfId="1" applyFont="1" applyBorder="1" applyAlignment="1" applyProtection="1">
      <alignment horizontal="center" vertical="center"/>
    </xf>
    <xf numFmtId="164" fontId="32" fillId="0" borderId="29" xfId="1" applyFont="1" applyBorder="1" applyAlignment="1" applyProtection="1">
      <alignment horizontal="center" vertical="center"/>
      <protection locked="0"/>
    </xf>
    <xf numFmtId="0" fontId="32" fillId="0" borderId="16" xfId="14" applyFont="1" applyBorder="1" applyAlignment="1" applyProtection="1">
      <alignment horizontal="center" vertical="center"/>
    </xf>
    <xf numFmtId="1" fontId="32" fillId="0" borderId="30" xfId="8" applyNumberFormat="1" applyFont="1" applyFill="1" applyBorder="1" applyAlignment="1" applyProtection="1">
      <alignment horizontal="left" vertical="center"/>
    </xf>
    <xf numFmtId="1" fontId="32" fillId="0" borderId="31" xfId="1" applyNumberFormat="1" applyFont="1" applyFill="1" applyBorder="1" applyAlignment="1" applyProtection="1">
      <alignment horizontal="center" vertical="center"/>
    </xf>
    <xf numFmtId="0" fontId="32" fillId="0" borderId="31" xfId="8" applyNumberFormat="1" applyFont="1" applyFill="1" applyBorder="1" applyAlignment="1" applyProtection="1">
      <alignment horizontal="center" vertical="center"/>
    </xf>
    <xf numFmtId="164" fontId="32" fillId="0" borderId="31" xfId="1" applyFont="1" applyBorder="1" applyAlignment="1" applyProtection="1">
      <alignment horizontal="center" vertical="center"/>
    </xf>
    <xf numFmtId="164" fontId="32" fillId="0" borderId="32" xfId="1" applyFont="1" applyBorder="1" applyAlignment="1" applyProtection="1">
      <alignment horizontal="center" vertical="center"/>
    </xf>
    <xf numFmtId="166" fontId="33" fillId="9" borderId="22" xfId="8" applyNumberFormat="1" applyFont="1" applyFill="1" applyBorder="1" applyAlignment="1" applyProtection="1">
      <alignment horizontal="center" vertical="center"/>
    </xf>
    <xf numFmtId="0" fontId="33" fillId="9" borderId="23" xfId="8" applyFont="1" applyFill="1" applyBorder="1" applyAlignment="1" applyProtection="1">
      <alignment horizontal="left" vertical="center"/>
    </xf>
    <xf numFmtId="1" fontId="33" fillId="9" borderId="23" xfId="1" applyNumberFormat="1" applyFont="1" applyFill="1" applyBorder="1" applyAlignment="1" applyProtection="1">
      <alignment horizontal="center" vertical="center"/>
    </xf>
    <xf numFmtId="1" fontId="33" fillId="9" borderId="23" xfId="1" applyNumberFormat="1" applyFont="1" applyFill="1" applyBorder="1" applyAlignment="1">
      <alignment horizontal="center" vertical="center"/>
    </xf>
    <xf numFmtId="164" fontId="33" fillId="9" borderId="23" xfId="1" applyFont="1" applyFill="1" applyBorder="1" applyAlignment="1" applyProtection="1">
      <alignment horizontal="center" vertical="center"/>
    </xf>
    <xf numFmtId="164" fontId="33" fillId="9" borderId="24" xfId="1" applyFont="1" applyFill="1" applyBorder="1" applyAlignment="1" applyProtection="1">
      <alignment horizontal="center" vertical="center"/>
    </xf>
    <xf numFmtId="0" fontId="32" fillId="9" borderId="0" xfId="8" applyFont="1" applyFill="1" applyBorder="1" applyAlignment="1">
      <alignment vertical="center"/>
    </xf>
    <xf numFmtId="167" fontId="32" fillId="0" borderId="28" xfId="8" applyNumberFormat="1" applyFont="1" applyFill="1" applyBorder="1" applyAlignment="1">
      <alignment vertical="center"/>
    </xf>
    <xf numFmtId="1" fontId="32" fillId="0" borderId="16" xfId="1" applyNumberFormat="1" applyFont="1" applyFill="1" applyBorder="1" applyAlignment="1">
      <alignment horizontal="center" vertical="center"/>
    </xf>
    <xf numFmtId="0" fontId="32" fillId="0" borderId="0" xfId="8" applyFont="1" applyFill="1" applyBorder="1" applyAlignment="1">
      <alignment vertical="center"/>
    </xf>
    <xf numFmtId="164" fontId="32" fillId="0" borderId="16" xfId="1" applyFont="1" applyFill="1" applyBorder="1" applyAlignment="1">
      <alignment horizontal="center" vertical="center"/>
    </xf>
    <xf numFmtId="0" fontId="32" fillId="0" borderId="28" xfId="8" applyNumberFormat="1" applyFont="1" applyFill="1" applyBorder="1" applyAlignment="1">
      <alignment horizontal="center" vertical="center"/>
    </xf>
    <xf numFmtId="0" fontId="39" fillId="0" borderId="16" xfId="8" applyFont="1" applyFill="1" applyBorder="1" applyAlignment="1">
      <alignment vertical="center"/>
    </xf>
    <xf numFmtId="0" fontId="32" fillId="0" borderId="28" xfId="8" applyNumberFormat="1" applyFont="1" applyFill="1" applyBorder="1" applyAlignment="1" applyProtection="1">
      <alignment horizontal="center" vertical="center"/>
    </xf>
    <xf numFmtId="0" fontId="32" fillId="0" borderId="16" xfId="8" applyFont="1" applyFill="1" applyBorder="1" applyAlignment="1" applyProtection="1">
      <alignment horizontal="justify" vertical="center"/>
    </xf>
    <xf numFmtId="0" fontId="32" fillId="0" borderId="16" xfId="8" applyFont="1" applyFill="1" applyBorder="1" applyAlignment="1" applyProtection="1">
      <alignment vertical="center"/>
    </xf>
    <xf numFmtId="1" fontId="32" fillId="7" borderId="16" xfId="1" applyNumberFormat="1" applyFont="1" applyFill="1" applyBorder="1" applyAlignment="1" applyProtection="1">
      <alignment horizontal="center" vertical="center"/>
    </xf>
    <xf numFmtId="1" fontId="32" fillId="0" borderId="28" xfId="8" applyNumberFormat="1" applyFont="1" applyFill="1" applyBorder="1" applyAlignment="1">
      <alignment horizontal="center" vertical="center"/>
    </xf>
    <xf numFmtId="1" fontId="32" fillId="0" borderId="28" xfId="8" applyNumberFormat="1" applyFont="1" applyFill="1" applyBorder="1" applyAlignment="1" applyProtection="1">
      <alignment horizontal="center" vertical="center"/>
    </xf>
    <xf numFmtId="0" fontId="32" fillId="0" borderId="16" xfId="8" applyFont="1" applyFill="1" applyBorder="1" applyAlignment="1" applyProtection="1">
      <alignment horizontal="center" vertical="center"/>
    </xf>
    <xf numFmtId="0" fontId="32" fillId="7" borderId="28" xfId="8" applyNumberFormat="1" applyFont="1" applyFill="1" applyBorder="1" applyAlignment="1">
      <alignment horizontal="center" vertical="center"/>
    </xf>
    <xf numFmtId="0" fontId="39" fillId="7" borderId="16" xfId="8" applyFont="1" applyFill="1" applyBorder="1" applyAlignment="1">
      <alignment vertical="center"/>
    </xf>
    <xf numFmtId="1" fontId="32" fillId="7" borderId="16" xfId="1" applyNumberFormat="1" applyFont="1" applyFill="1" applyBorder="1" applyAlignment="1">
      <alignment horizontal="center" vertical="center"/>
    </xf>
    <xf numFmtId="164" fontId="32" fillId="7" borderId="16" xfId="1" applyFont="1" applyFill="1" applyBorder="1" applyAlignment="1" applyProtection="1">
      <alignment horizontal="center" vertical="center"/>
    </xf>
    <xf numFmtId="164" fontId="32" fillId="7" borderId="29" xfId="1" applyFont="1" applyFill="1" applyBorder="1" applyAlignment="1" applyProtection="1">
      <alignment horizontal="center" vertical="center"/>
    </xf>
    <xf numFmtId="0" fontId="32" fillId="7" borderId="0" xfId="8" applyFont="1" applyFill="1" applyBorder="1" applyAlignment="1">
      <alignment vertical="center"/>
    </xf>
    <xf numFmtId="0" fontId="32" fillId="7" borderId="28" xfId="8" applyNumberFormat="1" applyFont="1" applyFill="1" applyBorder="1" applyAlignment="1" applyProtection="1">
      <alignment horizontal="center" vertical="center"/>
    </xf>
    <xf numFmtId="0" fontId="32" fillId="7" borderId="16" xfId="8" applyFont="1" applyFill="1" applyBorder="1" applyAlignment="1" applyProtection="1">
      <alignment horizontal="justify" vertical="center"/>
    </xf>
    <xf numFmtId="0" fontId="32" fillId="7" borderId="16" xfId="8" applyFont="1" applyFill="1" applyBorder="1" applyAlignment="1" applyProtection="1">
      <alignment horizontal="left" vertical="center"/>
    </xf>
    <xf numFmtId="164" fontId="32" fillId="7" borderId="29" xfId="1" applyFont="1" applyFill="1" applyBorder="1" applyAlignment="1" applyProtection="1">
      <alignment horizontal="center" vertical="center"/>
      <protection locked="0"/>
    </xf>
    <xf numFmtId="0" fontId="32" fillId="7" borderId="16" xfId="8" applyFont="1" applyFill="1" applyBorder="1" applyAlignment="1" applyProtection="1">
      <alignment vertical="center"/>
    </xf>
    <xf numFmtId="0" fontId="39" fillId="7" borderId="16" xfId="8" applyFont="1" applyFill="1" applyBorder="1" applyAlignment="1" applyProtection="1">
      <alignment horizontal="left" vertical="center"/>
    </xf>
    <xf numFmtId="0" fontId="32" fillId="0" borderId="28" xfId="8" applyFont="1" applyBorder="1" applyAlignment="1">
      <alignment vertical="center"/>
    </xf>
    <xf numFmtId="0" fontId="40" fillId="0" borderId="0" xfId="8" applyFont="1" applyBorder="1" applyAlignment="1">
      <alignment vertical="center"/>
    </xf>
    <xf numFmtId="0" fontId="33" fillId="9" borderId="23" xfId="8" applyFont="1" applyFill="1" applyBorder="1" applyAlignment="1" applyProtection="1">
      <alignment horizontal="justify" vertical="center"/>
    </xf>
    <xf numFmtId="0" fontId="32" fillId="0" borderId="16" xfId="1" applyNumberFormat="1" applyFont="1" applyFill="1" applyBorder="1" applyAlignment="1" applyProtection="1">
      <alignment horizontal="center" vertical="center"/>
    </xf>
    <xf numFmtId="0" fontId="29" fillId="0" borderId="0" xfId="8" applyFont="1" applyFill="1"/>
    <xf numFmtId="1" fontId="32" fillId="7" borderId="28" xfId="8" applyNumberFormat="1" applyFont="1" applyFill="1" applyBorder="1" applyAlignment="1" applyProtection="1">
      <alignment horizontal="center" vertical="center"/>
    </xf>
    <xf numFmtId="0" fontId="39" fillId="7" borderId="16" xfId="8" applyFont="1" applyFill="1" applyBorder="1" applyAlignment="1" applyProtection="1">
      <alignment horizontal="justify" vertical="center"/>
    </xf>
    <xf numFmtId="164" fontId="32" fillId="7" borderId="16" xfId="1" applyFont="1" applyFill="1" applyBorder="1" applyAlignment="1">
      <alignment horizontal="center" vertical="center"/>
    </xf>
    <xf numFmtId="1" fontId="32" fillId="0" borderId="16" xfId="1" applyNumberFormat="1" applyFont="1" applyBorder="1" applyAlignment="1" applyProtection="1">
      <alignment horizontal="center" vertical="center"/>
    </xf>
    <xf numFmtId="0" fontId="41" fillId="0" borderId="16" xfId="8" applyFont="1" applyFill="1" applyBorder="1" applyAlignment="1" applyProtection="1">
      <alignment horizontal="left" vertical="center"/>
    </xf>
    <xf numFmtId="167" fontId="32" fillId="0" borderId="28" xfId="8" applyNumberFormat="1" applyFont="1" applyFill="1" applyBorder="1" applyAlignment="1" applyProtection="1">
      <alignment vertical="center"/>
    </xf>
    <xf numFmtId="0" fontId="39" fillId="0" borderId="16" xfId="8" applyFont="1" applyFill="1" applyBorder="1" applyAlignment="1" applyProtection="1">
      <alignment horizontal="left" vertical="center"/>
    </xf>
    <xf numFmtId="0" fontId="33" fillId="9" borderId="22" xfId="8" applyNumberFormat="1" applyFont="1" applyFill="1" applyBorder="1" applyAlignment="1">
      <alignment horizontal="center" vertical="center"/>
    </xf>
    <xf numFmtId="164" fontId="32" fillId="9" borderId="23" xfId="1" applyFont="1" applyFill="1" applyBorder="1" applyAlignment="1">
      <alignment horizontal="center" vertical="center"/>
    </xf>
    <xf numFmtId="0" fontId="33" fillId="9" borderId="0" xfId="8" applyFont="1" applyFill="1" applyBorder="1" applyAlignment="1">
      <alignment vertical="center"/>
    </xf>
    <xf numFmtId="1" fontId="32" fillId="0" borderId="25" xfId="8" applyNumberFormat="1" applyFont="1" applyFill="1" applyBorder="1" applyAlignment="1" applyProtection="1">
      <alignment horizontal="center" vertical="center"/>
    </xf>
    <xf numFmtId="1" fontId="32" fillId="0" borderId="28" xfId="8" applyNumberFormat="1" applyFont="1" applyFill="1" applyBorder="1" applyAlignment="1" applyProtection="1">
      <alignment vertical="center"/>
    </xf>
    <xf numFmtId="1" fontId="32" fillId="0" borderId="28" xfId="8" applyNumberFormat="1" applyFont="1" applyFill="1" applyBorder="1" applyAlignment="1">
      <alignment vertical="center"/>
    </xf>
    <xf numFmtId="166" fontId="32" fillId="0" borderId="28" xfId="8" applyNumberFormat="1" applyFont="1" applyFill="1" applyBorder="1" applyAlignment="1">
      <alignment horizontal="center" vertical="center"/>
    </xf>
    <xf numFmtId="0" fontId="32" fillId="0" borderId="16" xfId="8" applyFont="1" applyFill="1" applyBorder="1" applyAlignment="1">
      <alignment vertical="center"/>
    </xf>
    <xf numFmtId="0" fontId="32" fillId="0" borderId="16" xfId="8" applyFont="1" applyFill="1" applyBorder="1" applyAlignment="1">
      <alignment horizontal="justify" vertical="center"/>
    </xf>
    <xf numFmtId="167" fontId="32" fillId="0" borderId="28" xfId="1" applyNumberFormat="1" applyFont="1" applyFill="1" applyBorder="1" applyAlignment="1">
      <alignment vertical="center"/>
    </xf>
    <xf numFmtId="167" fontId="32" fillId="0" borderId="28" xfId="1" applyNumberFormat="1" applyFont="1" applyFill="1" applyBorder="1" applyAlignment="1" applyProtection="1">
      <alignment vertical="center"/>
    </xf>
    <xf numFmtId="166" fontId="42" fillId="0" borderId="28" xfId="8" applyNumberFormat="1" applyFont="1" applyFill="1" applyBorder="1" applyAlignment="1" applyProtection="1">
      <alignment horizontal="center" vertical="center" wrapText="1"/>
    </xf>
    <xf numFmtId="0" fontId="42" fillId="0" borderId="16" xfId="8" applyFont="1" applyFill="1" applyBorder="1" applyAlignment="1" applyProtection="1">
      <alignment horizontal="justify" vertical="center"/>
    </xf>
    <xf numFmtId="1" fontId="42" fillId="0" borderId="16" xfId="1" applyNumberFormat="1" applyFont="1" applyFill="1" applyBorder="1" applyAlignment="1">
      <alignment horizontal="center" vertical="center"/>
    </xf>
    <xf numFmtId="0" fontId="33" fillId="0" borderId="28" xfId="8" applyNumberFormat="1" applyFont="1" applyFill="1" applyBorder="1" applyAlignment="1">
      <alignment horizontal="left" vertical="center"/>
    </xf>
    <xf numFmtId="0" fontId="33" fillId="0" borderId="30" xfId="8" applyNumberFormat="1" applyFont="1" applyFill="1" applyBorder="1" applyAlignment="1">
      <alignment horizontal="left" vertical="center"/>
    </xf>
    <xf numFmtId="0" fontId="32" fillId="0" borderId="31" xfId="8" applyFont="1" applyFill="1" applyBorder="1" applyAlignment="1" applyProtection="1">
      <alignment horizontal="center" vertical="center"/>
    </xf>
    <xf numFmtId="0" fontId="32" fillId="0" borderId="31" xfId="1" applyNumberFormat="1" applyFont="1" applyFill="1" applyBorder="1" applyAlignment="1" applyProtection="1">
      <alignment horizontal="center" vertical="center"/>
    </xf>
    <xf numFmtId="164" fontId="32" fillId="0" borderId="31" xfId="1" applyFont="1" applyFill="1" applyBorder="1" applyAlignment="1" applyProtection="1">
      <alignment horizontal="center" vertical="center"/>
    </xf>
    <xf numFmtId="166" fontId="43" fillId="0" borderId="0" xfId="8" applyNumberFormat="1" applyFont="1" applyFill="1" applyBorder="1" applyAlignment="1" applyProtection="1">
      <alignment horizontal="center" vertical="top" wrapText="1"/>
    </xf>
    <xf numFmtId="0" fontId="43" fillId="0" borderId="0" xfId="8" applyFont="1" applyFill="1" applyBorder="1" applyAlignment="1" applyProtection="1">
      <alignment horizontal="justify" vertical="center"/>
    </xf>
    <xf numFmtId="1" fontId="44" fillId="0" borderId="0" xfId="1" applyNumberFormat="1" applyFont="1" applyFill="1" applyBorder="1" applyAlignment="1" applyProtection="1">
      <alignment horizontal="center"/>
    </xf>
    <xf numFmtId="1" fontId="43" fillId="0" borderId="0" xfId="1" applyNumberFormat="1" applyFont="1" applyFill="1" applyBorder="1" applyAlignment="1">
      <alignment horizontal="center"/>
    </xf>
    <xf numFmtId="2" fontId="44" fillId="0" borderId="0" xfId="1" applyNumberFormat="1" applyFont="1" applyFill="1" applyBorder="1" applyAlignment="1">
      <alignment horizontal="right"/>
    </xf>
    <xf numFmtId="4" fontId="3" fillId="0" borderId="0" xfId="1" applyNumberFormat="1" applyFont="1" applyBorder="1" applyAlignment="1" applyProtection="1">
      <alignment horizontal="right" vertical="center"/>
      <protection locked="0"/>
    </xf>
    <xf numFmtId="0" fontId="44" fillId="0" borderId="0" xfId="8" applyFont="1" applyFill="1" applyBorder="1"/>
    <xf numFmtId="166" fontId="43" fillId="0" borderId="0" xfId="8" applyNumberFormat="1" applyFont="1" applyFill="1" applyBorder="1" applyAlignment="1">
      <alignment horizontal="center" vertical="top" wrapText="1"/>
    </xf>
    <xf numFmtId="0" fontId="43" fillId="0" borderId="0" xfId="8" applyFont="1" applyFill="1" applyBorder="1" applyAlignment="1" applyProtection="1">
      <alignment horizontal="center" vertical="center"/>
    </xf>
    <xf numFmtId="1" fontId="43" fillId="0" borderId="0" xfId="1" applyNumberFormat="1" applyFont="1" applyFill="1" applyBorder="1" applyAlignment="1" applyProtection="1">
      <alignment horizontal="center"/>
    </xf>
    <xf numFmtId="1" fontId="44" fillId="0" borderId="0" xfId="1" applyNumberFormat="1" applyFont="1" applyFill="1" applyBorder="1" applyAlignment="1" applyProtection="1">
      <alignment horizontal="center" vertical="center"/>
    </xf>
    <xf numFmtId="166" fontId="33" fillId="0" borderId="25" xfId="8" applyNumberFormat="1" applyFont="1" applyFill="1" applyBorder="1" applyAlignment="1" applyProtection="1">
      <alignment horizontal="center" vertical="center"/>
    </xf>
    <xf numFmtId="0" fontId="41" fillId="0" borderId="26" xfId="8" applyFont="1" applyFill="1" applyBorder="1" applyAlignment="1" applyProtection="1">
      <alignment horizontal="left" vertical="center"/>
    </xf>
    <xf numFmtId="166" fontId="32" fillId="0" borderId="30" xfId="8" applyNumberFormat="1" applyFont="1" applyFill="1" applyBorder="1" applyAlignment="1">
      <alignment horizontal="center" vertical="center"/>
    </xf>
    <xf numFmtId="164" fontId="32" fillId="0" borderId="31" xfId="1" applyFont="1" applyFill="1" applyBorder="1" applyAlignment="1">
      <alignment horizontal="center" vertical="center"/>
    </xf>
    <xf numFmtId="164" fontId="45" fillId="0" borderId="16" xfId="1" applyFont="1" applyFill="1" applyBorder="1" applyAlignment="1">
      <alignment horizontal="center" vertical="center"/>
    </xf>
    <xf numFmtId="167" fontId="32" fillId="0" borderId="28" xfId="8" applyNumberFormat="1" applyFont="1" applyFill="1" applyBorder="1" applyAlignment="1" applyProtection="1">
      <alignment horizontal="center" vertical="center"/>
    </xf>
    <xf numFmtId="166" fontId="32" fillId="7" borderId="28" xfId="8" applyNumberFormat="1" applyFont="1" applyFill="1" applyBorder="1" applyAlignment="1">
      <alignment horizontal="center" vertical="center"/>
    </xf>
    <xf numFmtId="0" fontId="32" fillId="7" borderId="16" xfId="8" applyFont="1" applyFill="1" applyBorder="1" applyAlignment="1" applyProtection="1">
      <alignment horizontal="center" vertical="center"/>
    </xf>
    <xf numFmtId="166" fontId="32" fillId="7" borderId="28" xfId="8" applyNumberFormat="1" applyFont="1" applyFill="1" applyBorder="1" applyAlignment="1" applyProtection="1">
      <alignment horizontal="center" vertical="center"/>
    </xf>
    <xf numFmtId="167" fontId="32" fillId="7" borderId="28" xfId="8" applyNumberFormat="1" applyFont="1" applyFill="1" applyBorder="1" applyAlignment="1">
      <alignment vertical="center"/>
    </xf>
    <xf numFmtId="0" fontId="41" fillId="0" borderId="16" xfId="8" applyFont="1" applyBorder="1" applyAlignment="1" applyProtection="1">
      <alignment horizontal="left" vertical="center"/>
    </xf>
    <xf numFmtId="1" fontId="32" fillId="0" borderId="16" xfId="1" applyNumberFormat="1" applyFont="1" applyBorder="1" applyAlignment="1">
      <alignment horizontal="center" vertical="center"/>
    </xf>
    <xf numFmtId="1" fontId="32" fillId="7" borderId="28" xfId="8" applyNumberFormat="1" applyFont="1" applyFill="1" applyBorder="1" applyAlignment="1">
      <alignment horizontal="center" vertical="center"/>
    </xf>
    <xf numFmtId="0" fontId="32" fillId="7" borderId="16" xfId="8" applyFont="1" applyFill="1" applyBorder="1" applyAlignment="1">
      <alignment vertical="center"/>
    </xf>
    <xf numFmtId="1" fontId="32" fillId="7" borderId="16" xfId="8" applyNumberFormat="1" applyFont="1" applyFill="1" applyBorder="1" applyAlignment="1" applyProtection="1">
      <alignment horizontal="center" vertical="center"/>
    </xf>
    <xf numFmtId="1" fontId="32" fillId="7" borderId="16" xfId="8" applyNumberFormat="1" applyFont="1" applyFill="1" applyBorder="1" applyAlignment="1">
      <alignment horizontal="center" vertical="center"/>
    </xf>
    <xf numFmtId="0" fontId="32" fillId="7" borderId="28" xfId="8" applyFont="1" applyFill="1" applyBorder="1" applyAlignment="1">
      <alignment vertical="center"/>
    </xf>
    <xf numFmtId="1" fontId="32" fillId="0" borderId="30" xfId="8" applyNumberFormat="1" applyFont="1" applyBorder="1" applyAlignment="1">
      <alignment horizontal="center" vertical="center"/>
    </xf>
    <xf numFmtId="0" fontId="32" fillId="0" borderId="31" xfId="8" applyFont="1" applyBorder="1" applyAlignment="1" applyProtection="1">
      <alignment horizontal="left" vertical="center"/>
    </xf>
    <xf numFmtId="1" fontId="32" fillId="0" borderId="31" xfId="1" applyNumberFormat="1" applyFont="1" applyBorder="1" applyAlignment="1" applyProtection="1">
      <alignment horizontal="center" vertical="center"/>
    </xf>
    <xf numFmtId="164" fontId="32" fillId="0" borderId="32" xfId="1" applyFont="1" applyBorder="1" applyAlignment="1" applyProtection="1">
      <alignment horizontal="center" vertical="center"/>
      <protection locked="0"/>
    </xf>
    <xf numFmtId="0" fontId="32" fillId="7" borderId="16" xfId="8" applyFont="1" applyFill="1" applyBorder="1" applyAlignment="1">
      <alignment horizontal="justify" vertical="center"/>
    </xf>
    <xf numFmtId="0" fontId="41" fillId="7" borderId="16" xfId="8" applyFont="1" applyFill="1" applyBorder="1" applyAlignment="1" applyProtection="1">
      <alignment horizontal="left" vertical="center"/>
    </xf>
    <xf numFmtId="169" fontId="32" fillId="7" borderId="16" xfId="1" applyNumberFormat="1" applyFont="1" applyFill="1" applyBorder="1" applyAlignment="1" applyProtection="1">
      <alignment horizontal="center" vertical="center"/>
    </xf>
    <xf numFmtId="0" fontId="41" fillId="7" borderId="16" xfId="8" applyFont="1" applyFill="1" applyBorder="1" applyAlignment="1">
      <alignment vertical="center"/>
    </xf>
    <xf numFmtId="0" fontId="32" fillId="7" borderId="28" xfId="8" applyFont="1" applyFill="1" applyBorder="1" applyAlignment="1" applyProtection="1">
      <alignment horizontal="center" vertical="center"/>
    </xf>
    <xf numFmtId="0" fontId="32" fillId="7" borderId="28" xfId="8" applyFont="1" applyFill="1" applyBorder="1" applyAlignment="1" applyProtection="1">
      <alignment horizontal="left" vertical="center"/>
    </xf>
    <xf numFmtId="166" fontId="33" fillId="7" borderId="28" xfId="8" applyNumberFormat="1" applyFont="1" applyFill="1" applyBorder="1" applyAlignment="1" applyProtection="1">
      <alignment horizontal="center" vertical="center"/>
    </xf>
    <xf numFmtId="0" fontId="33" fillId="7" borderId="16" xfId="8" applyFont="1" applyFill="1" applyBorder="1" applyAlignment="1" applyProtection="1">
      <alignment horizontal="left" vertical="center"/>
    </xf>
    <xf numFmtId="166" fontId="33" fillId="7" borderId="28" xfId="8" applyNumberFormat="1" applyFont="1" applyFill="1" applyBorder="1" applyAlignment="1">
      <alignment horizontal="center" vertical="center"/>
    </xf>
    <xf numFmtId="166" fontId="32" fillId="0" borderId="25" xfId="8" applyNumberFormat="1" applyFont="1" applyFill="1" applyBorder="1" applyAlignment="1">
      <alignment horizontal="center" vertical="center"/>
    </xf>
    <xf numFmtId="0" fontId="41" fillId="0" borderId="26" xfId="8" applyFont="1" applyFill="1" applyBorder="1" applyAlignment="1" applyProtection="1">
      <alignment horizontal="center" vertical="center"/>
    </xf>
    <xf numFmtId="1" fontId="32" fillId="0" borderId="26" xfId="8" applyNumberFormat="1" applyFont="1" applyFill="1" applyBorder="1" applyAlignment="1">
      <alignment horizontal="center" vertical="center"/>
    </xf>
    <xf numFmtId="164" fontId="41" fillId="0" borderId="27" xfId="1" applyFont="1" applyFill="1" applyBorder="1" applyAlignment="1" applyProtection="1">
      <alignment horizontal="center" vertical="center"/>
    </xf>
    <xf numFmtId="166" fontId="32" fillId="0" borderId="30" xfId="8" applyNumberFormat="1" applyFont="1" applyFill="1" applyBorder="1" applyAlignment="1" applyProtection="1">
      <alignment horizontal="center" vertical="center"/>
    </xf>
    <xf numFmtId="1" fontId="32" fillId="0" borderId="31" xfId="8" applyNumberFormat="1" applyFont="1" applyFill="1" applyBorder="1" applyAlignment="1">
      <alignment horizontal="center" vertical="center"/>
    </xf>
    <xf numFmtId="164" fontId="32" fillId="0" borderId="32" xfId="1" applyFont="1" applyFill="1" applyBorder="1" applyAlignment="1" applyProtection="1">
      <alignment horizontal="center" vertical="center"/>
    </xf>
    <xf numFmtId="166" fontId="32" fillId="8" borderId="22" xfId="8" applyNumberFormat="1" applyFont="1" applyFill="1" applyBorder="1" applyAlignment="1">
      <alignment horizontal="center" vertical="center"/>
    </xf>
    <xf numFmtId="0" fontId="33" fillId="8" borderId="23" xfId="8" applyFont="1" applyFill="1" applyBorder="1" applyAlignment="1" applyProtection="1">
      <alignment horizontal="center" vertical="center"/>
    </xf>
    <xf numFmtId="1" fontId="32" fillId="8" borderId="23" xfId="8" applyNumberFormat="1" applyFont="1" applyFill="1" applyBorder="1" applyAlignment="1">
      <alignment horizontal="center" vertical="center"/>
    </xf>
    <xf numFmtId="164" fontId="32" fillId="8" borderId="23" xfId="1" applyFont="1" applyFill="1" applyBorder="1" applyAlignment="1" applyProtection="1">
      <alignment horizontal="center" vertical="center"/>
    </xf>
    <xf numFmtId="0" fontId="32" fillId="8" borderId="0" xfId="8" applyFont="1" applyFill="1" applyBorder="1" applyAlignment="1">
      <alignment vertical="center"/>
    </xf>
    <xf numFmtId="166" fontId="32" fillId="0" borderId="0" xfId="8" applyNumberFormat="1" applyFont="1" applyFill="1" applyBorder="1" applyAlignment="1">
      <alignment horizontal="center" vertical="center"/>
    </xf>
    <xf numFmtId="0" fontId="32" fillId="0" borderId="0" xfId="8" applyFont="1" applyFill="1" applyBorder="1" applyAlignment="1">
      <alignment horizontal="center" vertical="center"/>
    </xf>
    <xf numFmtId="0" fontId="32" fillId="0" borderId="0" xfId="8" applyNumberFormat="1" applyFont="1" applyBorder="1" applyAlignment="1">
      <alignment horizontal="center" vertical="center"/>
    </xf>
    <xf numFmtId="0" fontId="32" fillId="0" borderId="0" xfId="8" applyNumberFormat="1" applyFont="1" applyAlignment="1">
      <alignment horizontal="center" vertical="center"/>
    </xf>
    <xf numFmtId="164" fontId="32" fillId="0" borderId="0" xfId="1" applyFont="1" applyAlignment="1">
      <alignment horizontal="center" vertical="center"/>
    </xf>
    <xf numFmtId="0" fontId="32" fillId="0" borderId="0" xfId="8" applyFont="1" applyFill="1" applyBorder="1" applyAlignment="1" applyProtection="1">
      <alignment horizontal="left" vertical="center"/>
    </xf>
    <xf numFmtId="164" fontId="32" fillId="0" borderId="0" xfId="1" applyFont="1" applyFill="1" applyBorder="1" applyAlignment="1">
      <alignment horizontal="center" vertical="center"/>
    </xf>
    <xf numFmtId="1" fontId="32" fillId="0" borderId="0" xfId="8" applyNumberFormat="1" applyFont="1" applyFill="1" applyBorder="1" applyAlignment="1">
      <alignment horizontal="center" vertical="center"/>
    </xf>
    <xf numFmtId="166" fontId="32" fillId="0" borderId="0" xfId="8" applyNumberFormat="1" applyFont="1" applyBorder="1" applyAlignment="1">
      <alignment horizontal="center" vertical="center"/>
    </xf>
    <xf numFmtId="1" fontId="32" fillId="0" borderId="0" xfId="8" applyNumberFormat="1" applyFont="1" applyBorder="1" applyAlignment="1">
      <alignment horizontal="center" vertical="center"/>
    </xf>
    <xf numFmtId="0" fontId="32" fillId="0" borderId="16" xfId="8" applyFont="1" applyFill="1" applyBorder="1" applyAlignment="1" applyProtection="1">
      <alignment horizontal="left" vertical="center" wrapText="1"/>
    </xf>
    <xf numFmtId="0" fontId="39" fillId="0" borderId="26" xfId="8" applyFont="1" applyFill="1" applyBorder="1" applyAlignment="1" applyProtection="1">
      <alignment horizontal="left" vertical="center" wrapText="1"/>
    </xf>
    <xf numFmtId="0" fontId="32" fillId="0" borderId="31" xfId="8" applyFont="1" applyFill="1" applyBorder="1" applyAlignment="1" applyProtection="1">
      <alignment horizontal="left" vertical="center" wrapText="1"/>
    </xf>
    <xf numFmtId="0" fontId="32" fillId="0" borderId="31" xfId="14" applyFont="1" applyBorder="1" applyAlignment="1" applyProtection="1">
      <alignment horizontal="left" vertical="center" wrapText="1"/>
    </xf>
    <xf numFmtId="1" fontId="32" fillId="0" borderId="33" xfId="8" applyNumberFormat="1" applyFont="1" applyFill="1" applyBorder="1" applyAlignment="1" applyProtection="1">
      <alignment horizontal="left" vertical="center"/>
    </xf>
    <xf numFmtId="0" fontId="32" fillId="0" borderId="4" xfId="14" applyFont="1" applyBorder="1" applyAlignment="1" applyProtection="1">
      <alignment horizontal="left" vertical="center" wrapText="1"/>
    </xf>
    <xf numFmtId="1" fontId="32" fillId="0" borderId="4" xfId="1" applyNumberFormat="1" applyFont="1" applyFill="1" applyBorder="1" applyAlignment="1" applyProtection="1">
      <alignment horizontal="center" vertical="center"/>
    </xf>
    <xf numFmtId="0" fontId="32" fillId="0" borderId="4" xfId="8" applyNumberFormat="1" applyFont="1" applyFill="1" applyBorder="1" applyAlignment="1" applyProtection="1">
      <alignment horizontal="center" vertical="center"/>
    </xf>
    <xf numFmtId="164" fontId="32" fillId="0" borderId="4" xfId="1" applyFont="1" applyBorder="1" applyAlignment="1" applyProtection="1">
      <alignment horizontal="center" vertical="center"/>
    </xf>
    <xf numFmtId="164" fontId="32" fillId="0" borderId="34" xfId="1" applyFont="1" applyBorder="1" applyAlignment="1" applyProtection="1">
      <alignment horizontal="center" vertical="center"/>
    </xf>
    <xf numFmtId="0" fontId="1" fillId="0" borderId="0" xfId="0" applyFont="1"/>
    <xf numFmtId="0" fontId="1" fillId="0" borderId="1" xfId="0" applyFont="1" applyFill="1" applyBorder="1"/>
    <xf numFmtId="0" fontId="0" fillId="0" borderId="1" xfId="0" applyBorder="1" applyAlignment="1">
      <alignment horizontal="left" vertical="top"/>
    </xf>
    <xf numFmtId="0" fontId="0" fillId="0" borderId="1" xfId="0" applyFill="1" applyBorder="1" applyAlignment="1">
      <alignment horizontal="left" vertical="center" wrapText="1"/>
    </xf>
    <xf numFmtId="0" fontId="0" fillId="0" borderId="1" xfId="0" applyFill="1" applyBorder="1" applyAlignment="1">
      <alignment wrapText="1"/>
    </xf>
    <xf numFmtId="0" fontId="0" fillId="0" borderId="1" xfId="0" applyBorder="1" applyAlignment="1">
      <alignment wrapText="1"/>
    </xf>
    <xf numFmtId="0" fontId="46" fillId="0" borderId="0" xfId="0" applyFont="1"/>
    <xf numFmtId="0" fontId="46" fillId="0" borderId="1" xfId="0" applyFont="1" applyBorder="1" applyAlignment="1">
      <alignment wrapText="1"/>
    </xf>
    <xf numFmtId="0" fontId="46" fillId="0" borderId="1" xfId="0" applyFont="1" applyBorder="1" applyAlignment="1">
      <alignment horizontal="left" vertical="center" wrapText="1"/>
    </xf>
    <xf numFmtId="0" fontId="46" fillId="0" borderId="1" xfId="0" applyFont="1" applyBorder="1" applyAlignment="1">
      <alignment vertical="center" wrapText="1"/>
    </xf>
    <xf numFmtId="0" fontId="1" fillId="2" borderId="1" xfId="0" applyFont="1" applyFill="1" applyBorder="1"/>
    <xf numFmtId="0" fontId="1" fillId="2" borderId="1" xfId="0" applyFont="1" applyFill="1" applyBorder="1" applyAlignment="1">
      <alignment horizontal="left" vertical="center" wrapText="1"/>
    </xf>
    <xf numFmtId="0" fontId="11" fillId="2" borderId="1" xfId="0" applyFont="1" applyFill="1" applyBorder="1"/>
    <xf numFmtId="0" fontId="2" fillId="0" borderId="7" xfId="0" applyFont="1" applyBorder="1" applyAlignment="1">
      <alignment horizontal="right"/>
    </xf>
    <xf numFmtId="0" fontId="3" fillId="0" borderId="0" xfId="1" applyNumberFormat="1" applyFont="1" applyFill="1" applyBorder="1" applyAlignment="1" applyProtection="1">
      <alignment horizontal="center" vertical="center"/>
    </xf>
    <xf numFmtId="0" fontId="3" fillId="0" borderId="0" xfId="6" applyFont="1" applyBorder="1" applyAlignment="1">
      <alignment horizontal="left" vertical="center" wrapText="1"/>
    </xf>
    <xf numFmtId="0" fontId="5" fillId="0" borderId="1" xfId="6" applyFont="1" applyFill="1" applyBorder="1" applyAlignment="1">
      <alignment horizontal="center" vertical="center"/>
    </xf>
    <xf numFmtId="164" fontId="5" fillId="0" borderId="1" xfId="6" applyNumberFormat="1" applyFont="1" applyFill="1" applyBorder="1" applyAlignment="1">
      <alignment horizontal="center" vertical="center"/>
    </xf>
    <xf numFmtId="164" fontId="4" fillId="0" borderId="1" xfId="6" applyNumberFormat="1" applyFont="1" applyFill="1" applyBorder="1" applyAlignment="1">
      <alignment horizontal="center"/>
    </xf>
    <xf numFmtId="0" fontId="5" fillId="0" borderId="1" xfId="6" applyFont="1" applyFill="1" applyBorder="1" applyAlignment="1">
      <alignment horizontal="justify" vertical="justify" wrapText="1"/>
    </xf>
    <xf numFmtId="0" fontId="4" fillId="0" borderId="1" xfId="6" applyFont="1" applyFill="1" applyBorder="1" applyAlignment="1">
      <alignment horizontal="justify" vertical="justify" wrapText="1"/>
    </xf>
    <xf numFmtId="0" fontId="5" fillId="0" borderId="0" xfId="1" applyNumberFormat="1" applyFont="1" applyFill="1" applyBorder="1" applyAlignment="1">
      <alignment horizontal="justify" vertical="justify" wrapText="1"/>
    </xf>
    <xf numFmtId="0" fontId="3" fillId="4" borderId="1" xfId="0" applyFont="1" applyFill="1" applyBorder="1" applyAlignment="1" applyProtection="1">
      <alignment horizontal="justify" vertical="top" wrapText="1"/>
    </xf>
    <xf numFmtId="3" fontId="3" fillId="0" borderId="14" xfId="1" quotePrefix="1" applyNumberFormat="1" applyFont="1" applyFill="1" applyBorder="1" applyAlignment="1" applyProtection="1">
      <alignment horizontal="center" vertical="top"/>
    </xf>
    <xf numFmtId="0" fontId="0" fillId="0" borderId="14" xfId="0" quotePrefix="1" applyBorder="1"/>
    <xf numFmtId="0" fontId="0" fillId="0" borderId="14" xfId="0" applyFill="1" applyBorder="1"/>
    <xf numFmtId="0" fontId="8" fillId="0" borderId="1" xfId="0" applyFont="1" applyFill="1" applyBorder="1" applyAlignment="1">
      <alignment horizontal="center"/>
    </xf>
    <xf numFmtId="0" fontId="8" fillId="0" borderId="15" xfId="0" applyFont="1" applyFill="1" applyBorder="1"/>
    <xf numFmtId="0" fontId="0" fillId="0" borderId="0" xfId="0" applyFill="1"/>
    <xf numFmtId="1" fontId="8" fillId="0" borderId="15" xfId="0" applyNumberFormat="1" applyFont="1" applyBorder="1"/>
    <xf numFmtId="1" fontId="10" fillId="3" borderId="15" xfId="0" applyNumberFormat="1" applyFont="1" applyFill="1" applyBorder="1"/>
    <xf numFmtId="1" fontId="16" fillId="6" borderId="15" xfId="0" applyNumberFormat="1" applyFont="1" applyFill="1" applyBorder="1"/>
    <xf numFmtId="0" fontId="17" fillId="0" borderId="0" xfId="2" applyFont="1" applyBorder="1"/>
    <xf numFmtId="0" fontId="7" fillId="0" borderId="0" xfId="6" applyFont="1" applyBorder="1" applyAlignment="1">
      <alignment horizontal="justify" vertical="justify" wrapText="1"/>
    </xf>
    <xf numFmtId="1" fontId="7" fillId="0" borderId="0" xfId="6" applyNumberFormat="1" applyFont="1" applyBorder="1" applyAlignment="1">
      <alignment horizontal="center" vertical="center"/>
    </xf>
    <xf numFmtId="1" fontId="32" fillId="0" borderId="35" xfId="1" applyNumberFormat="1" applyFont="1" applyFill="1" applyBorder="1" applyAlignment="1" applyProtection="1">
      <alignment vertical="center" wrapText="1"/>
    </xf>
    <xf numFmtId="1" fontId="32" fillId="0" borderId="21" xfId="1" applyNumberFormat="1" applyFont="1" applyFill="1" applyBorder="1" applyAlignment="1" applyProtection="1">
      <alignment vertical="center" wrapText="1"/>
    </xf>
    <xf numFmtId="1" fontId="32" fillId="0" borderId="21" xfId="1" applyNumberFormat="1" applyFont="1" applyFill="1" applyBorder="1" applyAlignment="1" applyProtection="1">
      <alignment horizontal="right" vertical="center" wrapText="1"/>
    </xf>
    <xf numFmtId="170" fontId="32" fillId="0" borderId="34" xfId="1" applyNumberFormat="1" applyFont="1" applyBorder="1" applyAlignment="1" applyProtection="1">
      <alignment horizontal="center" vertical="center"/>
    </xf>
    <xf numFmtId="2" fontId="1" fillId="0" borderId="1" xfId="0" applyNumberFormat="1" applyFont="1" applyFill="1" applyBorder="1"/>
    <xf numFmtId="171" fontId="1" fillId="0" borderId="1" xfId="0" applyNumberFormat="1" applyFont="1" applyFill="1" applyBorder="1"/>
    <xf numFmtId="2" fontId="1" fillId="0" borderId="1" xfId="0" applyNumberFormat="1" applyFont="1" applyBorder="1"/>
    <xf numFmtId="0" fontId="1" fillId="0" borderId="7" xfId="0" applyFont="1" applyBorder="1" applyAlignment="1">
      <alignment horizontal="right"/>
    </xf>
    <xf numFmtId="0" fontId="11" fillId="0" borderId="4" xfId="0" applyFont="1" applyBorder="1"/>
    <xf numFmtId="169" fontId="0" fillId="0" borderId="17" xfId="0" applyNumberFormat="1" applyBorder="1"/>
    <xf numFmtId="2" fontId="1" fillId="0" borderId="7" xfId="0" applyNumberFormat="1" applyFont="1" applyFill="1" applyBorder="1"/>
    <xf numFmtId="0" fontId="1" fillId="0" borderId="36" xfId="0" applyFont="1" applyFill="1" applyBorder="1"/>
    <xf numFmtId="164" fontId="5" fillId="0" borderId="0" xfId="1" applyFont="1" applyFill="1" applyBorder="1" applyAlignment="1">
      <alignment vertical="center" wrapText="1"/>
    </xf>
    <xf numFmtId="164" fontId="5" fillId="0" borderId="0" xfId="1" applyFont="1" applyFill="1" applyBorder="1" applyAlignment="1">
      <alignment horizontal="left" vertical="top"/>
    </xf>
    <xf numFmtId="0" fontId="46" fillId="0" borderId="1" xfId="0" applyFont="1" applyBorder="1" applyAlignment="1">
      <alignment horizontal="left" vertical="center" wrapText="1"/>
    </xf>
    <xf numFmtId="0" fontId="46" fillId="0" borderId="1" xfId="0" applyFont="1" applyBorder="1"/>
    <xf numFmtId="43" fontId="0" fillId="0" borderId="1" xfId="0" applyNumberFormat="1" applyBorder="1"/>
    <xf numFmtId="0" fontId="11" fillId="0" borderId="40" xfId="0" applyFont="1" applyFill="1" applyBorder="1"/>
    <xf numFmtId="0" fontId="11" fillId="0" borderId="3" xfId="0" applyFont="1" applyFill="1" applyBorder="1"/>
    <xf numFmtId="0" fontId="11" fillId="0" borderId="3" xfId="0" applyFont="1" applyBorder="1"/>
    <xf numFmtId="0" fontId="46" fillId="0" borderId="41" xfId="0" applyFont="1" applyBorder="1"/>
    <xf numFmtId="0" fontId="0" fillId="0" borderId="42" xfId="0" applyBorder="1"/>
    <xf numFmtId="0" fontId="0" fillId="0" borderId="43" xfId="0" applyBorder="1"/>
    <xf numFmtId="0" fontId="0" fillId="0" borderId="44" xfId="0" applyBorder="1"/>
    <xf numFmtId="0" fontId="32" fillId="0" borderId="4" xfId="8" applyNumberFormat="1" applyFont="1" applyFill="1" applyBorder="1" applyAlignment="1" applyProtection="1">
      <alignment horizontal="center" vertical="center" wrapText="1"/>
    </xf>
    <xf numFmtId="0" fontId="47" fillId="0" borderId="1" xfId="0" applyFont="1" applyBorder="1" applyAlignment="1">
      <alignment vertical="center" wrapText="1"/>
    </xf>
    <xf numFmtId="0" fontId="11" fillId="2" borderId="39" xfId="0" applyFont="1" applyFill="1" applyBorder="1" applyAlignment="1">
      <alignment vertical="center"/>
    </xf>
    <xf numFmtId="0" fontId="11" fillId="2" borderId="37" xfId="0" applyFont="1" applyFill="1" applyBorder="1" applyAlignment="1">
      <alignment vertical="center"/>
    </xf>
    <xf numFmtId="0" fontId="11" fillId="2" borderId="38" xfId="0" applyFont="1" applyFill="1" applyBorder="1" applyAlignment="1">
      <alignment vertical="center"/>
    </xf>
    <xf numFmtId="0" fontId="11" fillId="2" borderId="45" xfId="0" applyFont="1" applyFill="1" applyBorder="1" applyAlignment="1">
      <alignment vertical="center"/>
    </xf>
    <xf numFmtId="0" fontId="0" fillId="0" borderId="7" xfId="0" applyBorder="1"/>
    <xf numFmtId="0" fontId="0" fillId="0" borderId="7" xfId="0" applyFill="1" applyBorder="1" applyAlignment="1">
      <alignment horizontal="left" vertical="center" wrapText="1"/>
    </xf>
    <xf numFmtId="0" fontId="1" fillId="2" borderId="45" xfId="0" applyFont="1" applyFill="1" applyBorder="1" applyAlignment="1">
      <alignment horizontal="right"/>
    </xf>
    <xf numFmtId="0" fontId="1" fillId="2" borderId="37" xfId="0" applyFont="1" applyFill="1" applyBorder="1" applyAlignment="1">
      <alignment wrapText="1"/>
    </xf>
    <xf numFmtId="0" fontId="1" fillId="2" borderId="37" xfId="0" applyFont="1" applyFill="1" applyBorder="1"/>
    <xf numFmtId="0" fontId="1" fillId="0" borderId="0" xfId="0" applyFont="1" applyBorder="1" applyAlignment="1">
      <alignment horizontal="right"/>
    </xf>
    <xf numFmtId="0" fontId="2" fillId="0" borderId="0" xfId="0" applyFont="1" applyBorder="1" applyAlignment="1">
      <alignment horizontal="left" vertical="center" wrapText="1"/>
    </xf>
    <xf numFmtId="0" fontId="2" fillId="0" borderId="0" xfId="0" applyFont="1" applyBorder="1" applyAlignment="1">
      <alignment horizontal="right"/>
    </xf>
    <xf numFmtId="0" fontId="11" fillId="0" borderId="0" xfId="0" applyFont="1" applyBorder="1"/>
    <xf numFmtId="0" fontId="0" fillId="0" borderId="0" xfId="0" applyAlignment="1">
      <alignment horizontal="left" vertical="center"/>
    </xf>
    <xf numFmtId="0" fontId="1" fillId="2" borderId="1" xfId="0" applyFont="1" applyFill="1" applyBorder="1" applyAlignment="1">
      <alignment horizontal="center"/>
    </xf>
    <xf numFmtId="1" fontId="7" fillId="0" borderId="1" xfId="2" applyNumberFormat="1" applyFont="1" applyBorder="1" applyAlignment="1">
      <alignment horizontal="center" vertical="center"/>
    </xf>
    <xf numFmtId="0" fontId="7" fillId="0" borderId="1" xfId="2" applyFont="1" applyBorder="1" applyAlignment="1">
      <alignment horizontal="left"/>
    </xf>
    <xf numFmtId="1" fontId="3" fillId="0" borderId="1" xfId="2" applyNumberFormat="1" applyFont="1" applyBorder="1" applyAlignment="1">
      <alignment horizontal="center" vertical="center"/>
    </xf>
    <xf numFmtId="0" fontId="3" fillId="0" borderId="1" xfId="2" applyFont="1" applyBorder="1" applyAlignment="1">
      <alignment horizontal="justify" vertical="top" wrapText="1"/>
    </xf>
    <xf numFmtId="0" fontId="3" fillId="0" borderId="1" xfId="2" applyFont="1" applyBorder="1" applyAlignment="1">
      <alignment horizontal="justify" vertical="justify" wrapText="1"/>
    </xf>
    <xf numFmtId="0" fontId="3" fillId="0" borderId="1" xfId="2" applyFont="1" applyBorder="1" applyAlignment="1"/>
    <xf numFmtId="0" fontId="3" fillId="0" borderId="1" xfId="2" applyFont="1" applyBorder="1" applyAlignment="1">
      <alignment horizontal="justify" vertical="top"/>
    </xf>
    <xf numFmtId="0" fontId="4" fillId="0" borderId="1" xfId="2" applyFont="1" applyBorder="1" applyAlignment="1">
      <alignment horizontal="justify" vertical="top" wrapText="1"/>
    </xf>
    <xf numFmtId="0" fontId="4" fillId="0" borderId="1" xfId="2" applyFont="1" applyBorder="1" applyAlignment="1">
      <alignment horizontal="justify" vertical="justify" wrapText="1"/>
    </xf>
    <xf numFmtId="0" fontId="4" fillId="0" borderId="1" xfId="2" applyFont="1" applyBorder="1" applyAlignment="1"/>
    <xf numFmtId="0" fontId="4" fillId="0" borderId="1" xfId="2" applyFont="1" applyBorder="1" applyAlignment="1">
      <alignment horizontal="justify" vertical="justify"/>
    </xf>
    <xf numFmtId="0" fontId="4" fillId="0" borderId="1" xfId="2" applyFont="1" applyBorder="1" applyAlignment="1">
      <alignment horizontal="justify" vertical="top"/>
    </xf>
    <xf numFmtId="0" fontId="19" fillId="0" borderId="1" xfId="2" applyFont="1" applyBorder="1" applyAlignment="1">
      <alignment horizontal="justify" vertical="justify"/>
    </xf>
    <xf numFmtId="0" fontId="3" fillId="0" borderId="1" xfId="2" applyFont="1" applyBorder="1" applyAlignment="1">
      <alignment horizontal="left"/>
    </xf>
    <xf numFmtId="0" fontId="19" fillId="0" borderId="1" xfId="2" applyFont="1" applyBorder="1" applyAlignment="1">
      <alignment horizontal="left"/>
    </xf>
    <xf numFmtId="0" fontId="3" fillId="0" borderId="1" xfId="2" applyFont="1" applyBorder="1" applyAlignment="1">
      <alignment horizontal="justify" vertical="justify"/>
    </xf>
    <xf numFmtId="0" fontId="7" fillId="0" borderId="1" xfId="2" applyFont="1" applyBorder="1" applyAlignment="1">
      <alignment horizontal="left" vertical="justify" wrapText="1"/>
    </xf>
    <xf numFmtId="0" fontId="7" fillId="0" borderId="1" xfId="2" applyFont="1" applyBorder="1" applyAlignment="1">
      <alignment horizontal="left" vertical="justify"/>
    </xf>
    <xf numFmtId="0" fontId="19" fillId="0" borderId="1" xfId="2" applyFont="1" applyBorder="1" applyAlignment="1">
      <alignment horizontal="justify" vertical="top"/>
    </xf>
    <xf numFmtId="0" fontId="3" fillId="0" borderId="1" xfId="2" applyFont="1" applyBorder="1"/>
    <xf numFmtId="0" fontId="19" fillId="0" borderId="1" xfId="2" applyFont="1" applyBorder="1"/>
    <xf numFmtId="0" fontId="7" fillId="0" borderId="1" xfId="2" applyFont="1" applyBorder="1"/>
    <xf numFmtId="0" fontId="7" fillId="0" borderId="1" xfId="2" applyFont="1" applyBorder="1" applyAlignment="1">
      <alignment horizontal="justify" vertical="justify"/>
    </xf>
    <xf numFmtId="1" fontId="3" fillId="0" borderId="1" xfId="6" applyNumberFormat="1" applyFont="1" applyBorder="1" applyAlignment="1">
      <alignment horizontal="center" vertical="center"/>
    </xf>
    <xf numFmtId="0" fontId="3" fillId="0" borderId="1" xfId="6" applyFont="1" applyBorder="1" applyAlignment="1">
      <alignment horizontal="left"/>
    </xf>
    <xf numFmtId="1" fontId="7" fillId="0" borderId="11" xfId="2" applyNumberFormat="1" applyFont="1" applyBorder="1" applyAlignment="1">
      <alignment horizontal="center" vertical="center"/>
    </xf>
    <xf numFmtId="0" fontId="7" fillId="0" borderId="12" xfId="2" applyFont="1" applyBorder="1" applyAlignment="1">
      <alignment horizontal="left"/>
    </xf>
    <xf numFmtId="1" fontId="7" fillId="0" borderId="12" xfId="2" applyNumberFormat="1" applyFont="1" applyBorder="1" applyAlignment="1">
      <alignment horizontal="center" vertical="center"/>
    </xf>
    <xf numFmtId="1" fontId="7" fillId="0" borderId="13" xfId="2" applyNumberFormat="1" applyFont="1" applyBorder="1" applyAlignment="1">
      <alignment horizontal="center" vertical="center"/>
    </xf>
    <xf numFmtId="1" fontId="3" fillId="0" borderId="14" xfId="2" applyNumberFormat="1" applyFont="1" applyBorder="1" applyAlignment="1">
      <alignment horizontal="center" vertical="center"/>
    </xf>
    <xf numFmtId="1" fontId="3" fillId="0" borderId="15" xfId="2" applyNumberFormat="1" applyFont="1" applyBorder="1" applyAlignment="1">
      <alignment horizontal="center" vertical="center"/>
    </xf>
    <xf numFmtId="1" fontId="7" fillId="0" borderId="14" xfId="2" applyNumberFormat="1" applyFont="1" applyBorder="1" applyAlignment="1">
      <alignment horizontal="center" vertical="center"/>
    </xf>
    <xf numFmtId="1" fontId="7" fillId="0" borderId="15" xfId="2" applyNumberFormat="1" applyFont="1" applyBorder="1" applyAlignment="1">
      <alignment horizontal="center" vertical="center"/>
    </xf>
    <xf numFmtId="1" fontId="3" fillId="0" borderId="14" xfId="6" applyNumberFormat="1" applyFont="1" applyBorder="1" applyAlignment="1">
      <alignment horizontal="center" vertical="center"/>
    </xf>
    <xf numFmtId="1" fontId="3" fillId="0" borderId="15" xfId="6" applyNumberFormat="1" applyFont="1" applyBorder="1" applyAlignment="1">
      <alignment horizontal="center" vertical="center"/>
    </xf>
    <xf numFmtId="1" fontId="3" fillId="0" borderId="46" xfId="6" applyNumberFormat="1" applyFont="1" applyBorder="1" applyAlignment="1">
      <alignment horizontal="center" vertical="center"/>
    </xf>
    <xf numFmtId="0" fontId="3" fillId="0" borderId="17" xfId="6" applyFont="1" applyBorder="1" applyAlignment="1">
      <alignment horizontal="justify" vertical="justify"/>
    </xf>
    <xf numFmtId="1" fontId="3" fillId="0" borderId="17" xfId="6" applyNumberFormat="1" applyFont="1" applyBorder="1" applyAlignment="1">
      <alignment horizontal="center" vertical="center"/>
    </xf>
    <xf numFmtId="1" fontId="3" fillId="0" borderId="18" xfId="6" applyNumberFormat="1" applyFont="1" applyBorder="1" applyAlignment="1">
      <alignment horizontal="center" vertical="center"/>
    </xf>
    <xf numFmtId="0" fontId="3" fillId="0" borderId="1" xfId="1" applyNumberFormat="1" applyFont="1" applyFill="1" applyBorder="1" applyAlignment="1" applyProtection="1">
      <alignment horizontal="center" vertical="center"/>
    </xf>
    <xf numFmtId="0"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justify" vertical="center"/>
    </xf>
    <xf numFmtId="1" fontId="3" fillId="0" borderId="1" xfId="1" applyNumberFormat="1" applyFont="1" applyFill="1" applyBorder="1" applyAlignment="1">
      <alignment horizontal="center" vertical="center"/>
    </xf>
    <xf numFmtId="0" fontId="31" fillId="0" borderId="1" xfId="10" applyFont="1" applyFill="1" applyBorder="1" applyAlignment="1" applyProtection="1">
      <alignment horizontal="left" vertical="top"/>
    </xf>
    <xf numFmtId="0" fontId="3" fillId="0" borderId="1" xfId="10" applyFont="1" applyFill="1" applyBorder="1" applyAlignment="1" applyProtection="1">
      <alignment horizontal="left" vertical="top" wrapText="1"/>
    </xf>
    <xf numFmtId="0" fontId="3" fillId="0" borderId="1" xfId="10" applyNumberFormat="1" applyFont="1" applyFill="1" applyBorder="1" applyAlignment="1" applyProtection="1">
      <alignment horizontal="center" vertical="center"/>
    </xf>
    <xf numFmtId="0" fontId="3" fillId="0" borderId="1" xfId="10" applyFont="1" applyFill="1" applyBorder="1" applyAlignment="1" applyProtection="1">
      <alignment horizontal="justify" vertical="top" wrapText="1"/>
    </xf>
    <xf numFmtId="0" fontId="3" fillId="0" borderId="1" xfId="10" applyFont="1" applyFill="1" applyBorder="1" applyAlignment="1">
      <alignment wrapText="1"/>
    </xf>
    <xf numFmtId="0" fontId="3" fillId="0" borderId="1" xfId="10" applyFont="1" applyFill="1" applyBorder="1" applyAlignment="1" applyProtection="1">
      <alignment vertical="top" wrapText="1"/>
    </xf>
    <xf numFmtId="0" fontId="3" fillId="0" borderId="1" xfId="1" applyNumberFormat="1" applyFont="1" applyFill="1" applyBorder="1" applyAlignment="1" applyProtection="1">
      <alignment horizontal="center" vertical="center" wrapText="1"/>
    </xf>
    <xf numFmtId="0" fontId="3" fillId="0" borderId="1" xfId="10" applyNumberFormat="1" applyFont="1" applyFill="1" applyBorder="1" applyAlignment="1">
      <alignment horizontal="center" wrapText="1"/>
    </xf>
    <xf numFmtId="0" fontId="3" fillId="0" borderId="1" xfId="10" applyNumberFormat="1" applyFont="1" applyFill="1" applyBorder="1" applyAlignment="1">
      <alignment horizontal="center" vertical="center" wrapText="1"/>
    </xf>
    <xf numFmtId="0" fontId="3" fillId="0" borderId="1" xfId="10" applyFont="1" applyFill="1" applyBorder="1" applyAlignment="1" applyProtection="1">
      <alignment horizontal="left" vertical="top"/>
    </xf>
    <xf numFmtId="0" fontId="30" fillId="0" borderId="1" xfId="10" applyNumberFormat="1" applyFont="1" applyFill="1" applyBorder="1" applyAlignment="1" applyProtection="1">
      <alignment horizontal="center" vertical="center"/>
    </xf>
    <xf numFmtId="0" fontId="30" fillId="0" borderId="1" xfId="10" applyNumberFormat="1" applyFont="1" applyFill="1" applyBorder="1" applyAlignment="1">
      <alignment horizontal="center" vertical="center"/>
    </xf>
    <xf numFmtId="1" fontId="3" fillId="0" borderId="1" xfId="10" applyNumberFormat="1" applyFont="1" applyFill="1" applyBorder="1" applyAlignment="1" applyProtection="1">
      <alignment horizontal="center"/>
    </xf>
    <xf numFmtId="1" fontId="3" fillId="0" borderId="1" xfId="10" applyNumberFormat="1" applyFont="1" applyFill="1" applyBorder="1" applyAlignment="1">
      <alignment horizontal="center"/>
    </xf>
    <xf numFmtId="1" fontId="3" fillId="0" borderId="1" xfId="1" applyNumberFormat="1" applyFont="1" applyFill="1" applyBorder="1" applyAlignment="1">
      <alignment horizontal="center"/>
    </xf>
    <xf numFmtId="2" fontId="3" fillId="0" borderId="1" xfId="10" applyNumberFormat="1" applyFont="1" applyFill="1" applyBorder="1" applyAlignment="1" applyProtection="1">
      <alignment horizontal="center"/>
    </xf>
    <xf numFmtId="2" fontId="32" fillId="0" borderId="1" xfId="11" applyNumberFormat="1" applyFont="1" applyFill="1" applyBorder="1" applyAlignment="1" applyProtection="1">
      <alignment horizontal="center" vertical="top"/>
    </xf>
    <xf numFmtId="0" fontId="32" fillId="0" borderId="1" xfId="11" applyNumberFormat="1" applyFont="1" applyFill="1" applyBorder="1" applyAlignment="1" applyProtection="1">
      <alignment horizontal="center" vertical="center"/>
    </xf>
    <xf numFmtId="2" fontId="32" fillId="0" borderId="1" xfId="11" applyNumberFormat="1" applyFont="1" applyFill="1" applyBorder="1"/>
    <xf numFmtId="0" fontId="32" fillId="0" borderId="1" xfId="1" applyNumberFormat="1" applyFont="1" applyFill="1" applyBorder="1" applyAlignment="1">
      <alignment horizontal="center" vertical="center"/>
    </xf>
    <xf numFmtId="2" fontId="3" fillId="0" borderId="1" xfId="8" applyNumberFormat="1" applyFont="1" applyFill="1" applyBorder="1" applyAlignment="1" applyProtection="1">
      <alignment horizontal="left" vertical="top" wrapText="1"/>
    </xf>
    <xf numFmtId="0" fontId="3" fillId="0" borderId="1" xfId="8" applyNumberFormat="1" applyFont="1" applyFill="1" applyBorder="1" applyAlignment="1" applyProtection="1">
      <alignment horizontal="center" vertical="center"/>
    </xf>
    <xf numFmtId="0" fontId="3" fillId="0" borderId="1" xfId="8" applyNumberFormat="1" applyFont="1" applyFill="1" applyBorder="1" applyAlignment="1">
      <alignment horizontal="center" vertical="center"/>
    </xf>
    <xf numFmtId="2" fontId="3" fillId="0" borderId="1" xfId="8" applyNumberFormat="1" applyFont="1" applyFill="1" applyBorder="1" applyAlignment="1" applyProtection="1">
      <alignment horizontal="justify" vertical="top"/>
    </xf>
    <xf numFmtId="2" fontId="3" fillId="0" borderId="1" xfId="8" applyNumberFormat="1" applyFont="1" applyFill="1" applyBorder="1" applyAlignment="1" applyProtection="1">
      <alignment horizontal="center" vertical="top"/>
    </xf>
    <xf numFmtId="1" fontId="3" fillId="0" borderId="1" xfId="8" applyNumberFormat="1" applyFont="1" applyFill="1" applyBorder="1" applyAlignment="1" applyProtection="1">
      <alignment horizontal="center"/>
    </xf>
    <xf numFmtId="1" fontId="3" fillId="0" borderId="1" xfId="8" applyNumberFormat="1" applyFont="1" applyFill="1" applyBorder="1" applyAlignment="1">
      <alignment horizontal="center"/>
    </xf>
    <xf numFmtId="2" fontId="3" fillId="0" borderId="1" xfId="8" applyNumberFormat="1" applyFont="1" applyFill="1" applyBorder="1"/>
    <xf numFmtId="2" fontId="3" fillId="0" borderId="1" xfId="8" applyNumberFormat="1" applyFont="1" applyFill="1" applyBorder="1" applyAlignment="1" applyProtection="1">
      <alignment horizontal="center"/>
    </xf>
    <xf numFmtId="1" fontId="32" fillId="0" borderId="1" xfId="11" applyNumberFormat="1" applyFont="1" applyFill="1" applyBorder="1" applyAlignment="1" applyProtection="1">
      <alignment horizontal="center" vertical="center"/>
    </xf>
    <xf numFmtId="2" fontId="3" fillId="0" borderId="1" xfId="8" applyNumberFormat="1" applyFont="1" applyFill="1" applyBorder="1" applyAlignment="1" applyProtection="1">
      <alignment horizontal="left"/>
    </xf>
    <xf numFmtId="0" fontId="31" fillId="0" borderId="1" xfId="10" applyNumberFormat="1" applyFont="1" applyFill="1" applyBorder="1" applyAlignment="1" applyProtection="1">
      <alignment horizontal="left" vertical="center"/>
    </xf>
    <xf numFmtId="0" fontId="3" fillId="0" borderId="1" xfId="10" applyNumberFormat="1" applyFont="1" applyFill="1" applyBorder="1" applyAlignment="1">
      <alignment horizontal="center" vertical="center"/>
    </xf>
    <xf numFmtId="168" fontId="3" fillId="0" borderId="1" xfId="10" applyNumberFormat="1" applyFont="1" applyFill="1" applyBorder="1" applyAlignment="1">
      <alignment horizontal="center"/>
    </xf>
    <xf numFmtId="168" fontId="3" fillId="0" borderId="1" xfId="10" applyNumberFormat="1" applyFont="1" applyFill="1" applyBorder="1" applyAlignment="1" applyProtection="1">
      <alignment horizontal="center"/>
    </xf>
    <xf numFmtId="0" fontId="3" fillId="0" borderId="1" xfId="10" applyFont="1" applyFill="1" applyBorder="1" applyAlignment="1" applyProtection="1">
      <alignment horizontal="left" vertical="center"/>
    </xf>
    <xf numFmtId="1" fontId="3" fillId="0" borderId="1" xfId="1" applyNumberFormat="1" applyFont="1" applyFill="1" applyBorder="1" applyAlignment="1" applyProtection="1">
      <alignment horizontal="center"/>
    </xf>
    <xf numFmtId="0" fontId="3" fillId="0" borderId="1" xfId="10" applyFont="1" applyFill="1" applyBorder="1" applyAlignment="1">
      <alignment horizontal="center"/>
    </xf>
    <xf numFmtId="0" fontId="3" fillId="0" borderId="1" xfId="10" applyFont="1" applyFill="1" applyBorder="1"/>
    <xf numFmtId="2" fontId="3" fillId="0" borderId="1" xfId="10" applyNumberFormat="1" applyFont="1" applyFill="1" applyBorder="1" applyAlignment="1" applyProtection="1">
      <alignment horizontal="justify" vertical="top"/>
    </xf>
    <xf numFmtId="2" fontId="3" fillId="0" borderId="1" xfId="10" applyNumberFormat="1" applyFont="1" applyFill="1" applyBorder="1" applyAlignment="1" applyProtection="1">
      <alignment horizontal="center" vertical="top"/>
    </xf>
    <xf numFmtId="2" fontId="7" fillId="0" borderId="1" xfId="8" applyNumberFormat="1" applyFont="1" applyFill="1" applyBorder="1" applyAlignment="1" applyProtection="1">
      <alignment horizontal="left"/>
    </xf>
    <xf numFmtId="2" fontId="3" fillId="0" borderId="1" xfId="8" applyNumberFormat="1" applyFont="1" applyFill="1" applyBorder="1" applyAlignment="1" applyProtection="1">
      <alignment horizontal="justify"/>
    </xf>
    <xf numFmtId="2" fontId="7" fillId="0" borderId="1" xfId="8" applyNumberFormat="1" applyFont="1" applyFill="1" applyBorder="1" applyAlignment="1" applyProtection="1">
      <alignment horizontal="left" vertical="top"/>
    </xf>
    <xf numFmtId="0" fontId="3" fillId="0" borderId="1" xfId="8" applyFont="1" applyFill="1" applyBorder="1" applyAlignment="1" applyProtection="1">
      <alignment horizontal="justify"/>
    </xf>
    <xf numFmtId="1" fontId="30" fillId="0" borderId="1" xfId="8" applyNumberFormat="1" applyFont="1" applyFill="1" applyBorder="1" applyAlignment="1" applyProtection="1">
      <alignment horizontal="center"/>
    </xf>
    <xf numFmtId="0" fontId="3" fillId="0" borderId="1" xfId="8" applyFont="1" applyFill="1" applyBorder="1" applyAlignment="1" applyProtection="1">
      <alignment horizontal="left"/>
    </xf>
    <xf numFmtId="1" fontId="30" fillId="0" borderId="1" xfId="8" applyNumberFormat="1" applyFont="1" applyFill="1" applyBorder="1" applyAlignment="1">
      <alignment horizontal="center"/>
    </xf>
    <xf numFmtId="1" fontId="33" fillId="0" borderId="1" xfId="11" applyNumberFormat="1" applyFont="1" applyFill="1" applyBorder="1" applyAlignment="1" applyProtection="1">
      <alignment horizontal="left" vertical="center"/>
    </xf>
    <xf numFmtId="1" fontId="32" fillId="0" borderId="1" xfId="1" applyNumberFormat="1" applyFont="1" applyFill="1" applyBorder="1" applyAlignment="1" applyProtection="1">
      <alignment horizontal="center" vertical="center"/>
    </xf>
    <xf numFmtId="1" fontId="32" fillId="0" borderId="1" xfId="1" applyNumberFormat="1" applyFont="1" applyFill="1" applyBorder="1" applyAlignment="1">
      <alignment horizontal="center" vertical="center"/>
    </xf>
    <xf numFmtId="0" fontId="3" fillId="0" borderId="1" xfId="1" applyNumberFormat="1" applyFont="1" applyFill="1" applyBorder="1" applyAlignment="1" applyProtection="1">
      <alignment horizontal="center" wrapText="1"/>
    </xf>
    <xf numFmtId="2" fontId="3" fillId="0" borderId="1" xfId="10" applyNumberFormat="1" applyFont="1" applyFill="1" applyBorder="1" applyAlignment="1" applyProtection="1">
      <alignment horizontal="left"/>
    </xf>
    <xf numFmtId="2" fontId="32" fillId="0" borderId="1" xfId="11" applyNumberFormat="1" applyFont="1" applyFill="1" applyBorder="1" applyAlignment="1" applyProtection="1">
      <alignment horizontal="justify" vertical="center"/>
    </xf>
    <xf numFmtId="1" fontId="32" fillId="0" borderId="1" xfId="11" applyNumberFormat="1" applyFont="1" applyFill="1" applyBorder="1" applyProtection="1"/>
    <xf numFmtId="2" fontId="32" fillId="0" borderId="1" xfId="11" applyNumberFormat="1" applyFont="1" applyFill="1" applyBorder="1" applyAlignment="1">
      <alignment horizontal="center"/>
    </xf>
    <xf numFmtId="0" fontId="3" fillId="0" borderId="1" xfId="11" applyNumberFormat="1" applyFont="1" applyFill="1" applyBorder="1" applyAlignment="1">
      <alignment horizontal="center"/>
    </xf>
    <xf numFmtId="0" fontId="47" fillId="0" borderId="1" xfId="0" applyFont="1" applyBorder="1" applyAlignment="1">
      <alignment vertical="center"/>
    </xf>
    <xf numFmtId="171" fontId="47" fillId="0" borderId="1" xfId="0" applyNumberFormat="1" applyFont="1" applyBorder="1" applyAlignment="1">
      <alignment vertical="center"/>
    </xf>
    <xf numFmtId="43" fontId="47" fillId="0" borderId="1" xfId="15" applyFont="1" applyBorder="1" applyAlignment="1">
      <alignment vertical="center"/>
    </xf>
    <xf numFmtId="0" fontId="7" fillId="2" borderId="47" xfId="10" applyNumberFormat="1" applyFont="1" applyFill="1" applyBorder="1" applyAlignment="1" applyProtection="1">
      <alignment horizontal="center" vertical="center"/>
    </xf>
    <xf numFmtId="0" fontId="7" fillId="2" borderId="48" xfId="10" applyFont="1" applyFill="1" applyBorder="1" applyAlignment="1" applyProtection="1">
      <alignment horizontal="center" vertical="center"/>
    </xf>
    <xf numFmtId="0" fontId="7" fillId="2" borderId="48" xfId="10" applyNumberFormat="1" applyFont="1" applyFill="1" applyBorder="1" applyAlignment="1" applyProtection="1">
      <alignment horizontal="center" vertical="center"/>
    </xf>
    <xf numFmtId="0" fontId="7" fillId="2" borderId="48" xfId="1" applyNumberFormat="1" applyFont="1" applyFill="1" applyBorder="1" applyAlignment="1" applyProtection="1">
      <alignment horizontal="justify" vertical="center"/>
    </xf>
    <xf numFmtId="0" fontId="7" fillId="2" borderId="48" xfId="1" applyNumberFormat="1" applyFont="1" applyFill="1" applyBorder="1" applyAlignment="1" applyProtection="1">
      <alignment horizontal="center" vertical="center"/>
    </xf>
    <xf numFmtId="1" fontId="7" fillId="2" borderId="49" xfId="1" applyNumberFormat="1" applyFont="1" applyFill="1" applyBorder="1" applyAlignment="1" applyProtection="1">
      <alignment horizontal="center" vertical="center"/>
    </xf>
    <xf numFmtId="0" fontId="3" fillId="0" borderId="1" xfId="1" applyNumberFormat="1" applyFont="1" applyFill="1" applyBorder="1" applyAlignment="1" applyProtection="1">
      <alignment horizontal="center" vertical="top"/>
    </xf>
    <xf numFmtId="0" fontId="19" fillId="0" borderId="1" xfId="10" applyFont="1" applyFill="1" applyBorder="1" applyAlignment="1" applyProtection="1">
      <alignment horizontal="left" vertical="top"/>
    </xf>
    <xf numFmtId="0" fontId="3" fillId="0" borderId="1" xfId="10" applyNumberFormat="1" applyFont="1" applyFill="1" applyBorder="1" applyAlignment="1" applyProtection="1">
      <alignment horizontal="center" vertical="top"/>
    </xf>
    <xf numFmtId="0" fontId="3" fillId="0" borderId="1" xfId="10" applyNumberFormat="1" applyFont="1" applyFill="1" applyBorder="1" applyAlignment="1">
      <alignment horizontal="center" vertical="top" wrapText="1"/>
    </xf>
    <xf numFmtId="1" fontId="3" fillId="0" borderId="1" xfId="10" applyNumberFormat="1" applyFont="1" applyFill="1" applyBorder="1" applyAlignment="1">
      <alignment horizontal="center" wrapText="1"/>
    </xf>
    <xf numFmtId="0" fontId="3" fillId="0" borderId="1" xfId="10" applyNumberFormat="1" applyFont="1" applyFill="1" applyBorder="1" applyAlignment="1" applyProtection="1">
      <alignment horizontal="center" vertical="top" wrapText="1"/>
    </xf>
    <xf numFmtId="164" fontId="25" fillId="0" borderId="1" xfId="1" applyFont="1" applyFill="1" applyBorder="1" applyAlignment="1" applyProtection="1">
      <alignment horizontal="center" vertical="center"/>
      <protection locked="0"/>
    </xf>
    <xf numFmtId="0" fontId="3" fillId="0" borderId="1" xfId="10" applyNumberFormat="1" applyFont="1" applyFill="1" applyBorder="1" applyAlignment="1">
      <alignment horizontal="center" vertical="top"/>
    </xf>
    <xf numFmtId="1" fontId="3" fillId="0" borderId="1" xfId="11" applyNumberFormat="1" applyFont="1" applyFill="1" applyBorder="1" applyAlignment="1">
      <alignment horizontal="center"/>
    </xf>
    <xf numFmtId="2" fontId="3" fillId="0" borderId="1" xfId="11" applyNumberFormat="1" applyFont="1" applyFill="1" applyBorder="1"/>
    <xf numFmtId="0" fontId="32" fillId="0" borderId="1" xfId="11" applyNumberFormat="1" applyFont="1" applyFill="1" applyBorder="1" applyAlignment="1">
      <alignment horizontal="center" vertical="top"/>
    </xf>
    <xf numFmtId="1" fontId="32" fillId="0" borderId="1" xfId="1" applyNumberFormat="1" applyFont="1" applyFill="1" applyBorder="1" applyAlignment="1" applyProtection="1">
      <alignment horizontal="center" vertical="center"/>
      <protection locked="0"/>
    </xf>
    <xf numFmtId="0" fontId="3" fillId="0" borderId="1" xfId="8" applyNumberFormat="1" applyFont="1" applyFill="1" applyBorder="1" applyAlignment="1" applyProtection="1">
      <alignment horizontal="center" vertical="top"/>
    </xf>
    <xf numFmtId="0" fontId="3" fillId="0" borderId="1" xfId="8" applyNumberFormat="1" applyFont="1" applyFill="1" applyBorder="1" applyAlignment="1">
      <alignment horizontal="center" vertical="top"/>
    </xf>
    <xf numFmtId="166" fontId="3" fillId="0" borderId="1" xfId="10" applyNumberFormat="1" applyFont="1" applyFill="1" applyBorder="1" applyAlignment="1" applyProtection="1">
      <alignment horizontal="center" vertical="top"/>
    </xf>
    <xf numFmtId="166" fontId="3" fillId="0" borderId="1" xfId="10" applyNumberFormat="1" applyFont="1" applyFill="1" applyBorder="1" applyAlignment="1">
      <alignment horizontal="center" vertical="top"/>
    </xf>
    <xf numFmtId="1" fontId="33" fillId="0" borderId="1" xfId="11" applyNumberFormat="1" applyFont="1" applyFill="1" applyBorder="1" applyAlignment="1">
      <alignment horizontal="center" vertical="center"/>
    </xf>
    <xf numFmtId="1" fontId="32" fillId="0" borderId="1" xfId="11" applyNumberFormat="1" applyFont="1" applyFill="1" applyBorder="1" applyAlignment="1">
      <alignment horizontal="center" vertical="center"/>
    </xf>
    <xf numFmtId="166" fontId="29" fillId="0" borderId="1" xfId="1" applyNumberFormat="1" applyFont="1" applyBorder="1" applyAlignment="1" applyProtection="1">
      <alignment horizontal="center" vertical="top"/>
    </xf>
    <xf numFmtId="0" fontId="34" fillId="0" borderId="1" xfId="10" applyFont="1" applyBorder="1" applyAlignment="1" applyProtection="1">
      <alignment horizontal="left"/>
    </xf>
    <xf numFmtId="0" fontId="29" fillId="0" borderId="1" xfId="1" applyNumberFormat="1" applyFont="1" applyBorder="1" applyAlignment="1" applyProtection="1">
      <alignment horizontal="center"/>
    </xf>
    <xf numFmtId="0" fontId="29" fillId="0" borderId="1" xfId="1" applyNumberFormat="1" applyFont="1" applyBorder="1" applyAlignment="1">
      <alignment horizontal="center"/>
    </xf>
    <xf numFmtId="2" fontId="29" fillId="0" borderId="1" xfId="10" applyNumberFormat="1" applyFont="1" applyBorder="1" applyAlignment="1" applyProtection="1">
      <alignment horizontal="right"/>
    </xf>
    <xf numFmtId="1" fontId="29" fillId="0" borderId="1" xfId="10" applyNumberFormat="1" applyFont="1" applyBorder="1" applyAlignment="1" applyProtection="1">
      <alignment horizontal="center"/>
    </xf>
    <xf numFmtId="0" fontId="3" fillId="0" borderId="1" xfId="10" applyFont="1" applyBorder="1" applyAlignment="1">
      <alignment horizontal="center"/>
    </xf>
    <xf numFmtId="166" fontId="29" fillId="0" borderId="1" xfId="1" applyNumberFormat="1" applyFont="1" applyBorder="1" applyAlignment="1">
      <alignment horizontal="center" vertical="top"/>
    </xf>
    <xf numFmtId="0" fontId="29" fillId="0" borderId="1" xfId="10" applyFont="1" applyBorder="1" applyAlignment="1" applyProtection="1">
      <alignment horizontal="left"/>
    </xf>
    <xf numFmtId="0" fontId="29" fillId="0" borderId="1" xfId="10" applyFont="1" applyBorder="1" applyAlignment="1" applyProtection="1">
      <alignment horizontal="justify"/>
    </xf>
    <xf numFmtId="0" fontId="35" fillId="0" borderId="1" xfId="10" applyFont="1" applyBorder="1" applyAlignment="1" applyProtection="1">
      <alignment horizontal="justify"/>
    </xf>
    <xf numFmtId="0" fontId="29" fillId="0" borderId="1" xfId="10" applyNumberFormat="1" applyFont="1" applyBorder="1" applyAlignment="1">
      <alignment horizontal="center" vertical="top"/>
    </xf>
    <xf numFmtId="0" fontId="29" fillId="0" borderId="1" xfId="10" applyFont="1" applyBorder="1" applyAlignment="1" applyProtection="1">
      <alignment horizontal="justify" vertical="center"/>
    </xf>
    <xf numFmtId="164" fontId="29" fillId="0" borderId="1" xfId="1" applyFont="1" applyBorder="1" applyAlignment="1" applyProtection="1">
      <alignment horizontal="center"/>
    </xf>
    <xf numFmtId="2" fontId="29" fillId="0" borderId="1" xfId="1" applyNumberFormat="1" applyFont="1" applyBorder="1" applyAlignment="1" applyProtection="1">
      <alignment horizontal="right"/>
    </xf>
    <xf numFmtId="1" fontId="29" fillId="0" borderId="1" xfId="1" applyNumberFormat="1" applyFont="1" applyBorder="1" applyAlignment="1" applyProtection="1">
      <alignment horizontal="center"/>
    </xf>
    <xf numFmtId="166" fontId="29" fillId="0" borderId="1" xfId="10" applyNumberFormat="1" applyFont="1" applyBorder="1" applyAlignment="1">
      <alignment horizontal="center" vertical="top"/>
    </xf>
    <xf numFmtId="0" fontId="3" fillId="0" borderId="1" xfId="10" applyFont="1" applyBorder="1"/>
    <xf numFmtId="4" fontId="3" fillId="0" borderId="1" xfId="1" applyNumberFormat="1" applyFont="1" applyBorder="1" applyAlignment="1" applyProtection="1">
      <alignment horizontal="center" vertical="center"/>
      <protection locked="0"/>
    </xf>
    <xf numFmtId="164" fontId="29" fillId="0" borderId="1" xfId="1" applyFont="1" applyBorder="1" applyAlignment="1">
      <alignment horizontal="center"/>
    </xf>
    <xf numFmtId="1" fontId="33" fillId="0" borderId="1" xfId="11" applyNumberFormat="1" applyFont="1" applyFill="1" applyBorder="1" applyAlignment="1" applyProtection="1">
      <alignment horizontal="center" vertical="center"/>
    </xf>
    <xf numFmtId="0" fontId="49" fillId="0" borderId="1" xfId="0" applyFont="1" applyBorder="1" applyAlignment="1">
      <alignment horizontal="left" vertical="center" wrapText="1" indent="1"/>
    </xf>
    <xf numFmtId="0" fontId="49" fillId="0" borderId="1" xfId="0" applyFont="1" applyBorder="1" applyAlignment="1">
      <alignment vertical="center"/>
    </xf>
    <xf numFmtId="0" fontId="49" fillId="0" borderId="1" xfId="0" applyFont="1" applyBorder="1" applyAlignment="1">
      <alignment horizontal="justify" vertical="center"/>
    </xf>
    <xf numFmtId="1" fontId="32" fillId="0" borderId="1" xfId="1" applyNumberFormat="1" applyFont="1" applyFill="1" applyBorder="1" applyAlignment="1" applyProtection="1">
      <alignment horizontal="center" vertical="center" wrapText="1"/>
    </xf>
    <xf numFmtId="1" fontId="32" fillId="0" borderId="1" xfId="11" applyNumberFormat="1" applyFont="1" applyFill="1" applyBorder="1" applyAlignment="1" applyProtection="1">
      <alignment horizontal="left" vertical="center" wrapText="1"/>
    </xf>
    <xf numFmtId="0" fontId="47" fillId="0" borderId="1" xfId="0" applyFont="1" applyBorder="1" applyAlignment="1">
      <alignment wrapText="1"/>
    </xf>
    <xf numFmtId="0" fontId="47" fillId="0" borderId="1" xfId="0" applyFont="1" applyBorder="1"/>
    <xf numFmtId="43" fontId="47" fillId="0" borderId="1" xfId="15" applyFont="1" applyBorder="1"/>
    <xf numFmtId="0" fontId="11" fillId="0" borderId="3" xfId="0" applyFont="1" applyFill="1" applyBorder="1" applyAlignment="1">
      <alignment wrapText="1"/>
    </xf>
    <xf numFmtId="0" fontId="2" fillId="0" borderId="7" xfId="0" applyFont="1" applyBorder="1" applyAlignment="1">
      <alignment horizontal="left" vertical="center" wrapText="1"/>
    </xf>
    <xf numFmtId="0" fontId="1" fillId="0" borderId="9" xfId="0" applyFont="1"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0" fillId="0" borderId="6" xfId="0" applyBorder="1" applyAlignment="1">
      <alignment horizontal="left" vertical="center" wrapText="1"/>
    </xf>
    <xf numFmtId="0" fontId="46" fillId="0" borderId="1" xfId="0" applyFont="1" applyBorder="1" applyAlignment="1">
      <alignment horizontal="left" vertical="center" wrapText="1"/>
    </xf>
    <xf numFmtId="164" fontId="5" fillId="0" borderId="0" xfId="1" applyFont="1" applyFill="1" applyBorder="1" applyAlignment="1">
      <alignment horizontal="left" vertical="center" wrapText="1"/>
    </xf>
    <xf numFmtId="0" fontId="5" fillId="0" borderId="0" xfId="1" applyNumberFormat="1" applyFont="1" applyFill="1" applyBorder="1" applyAlignment="1">
      <alignment horizontal="left" vertical="center" wrapText="1"/>
    </xf>
    <xf numFmtId="0" fontId="3" fillId="0" borderId="0" xfId="1" applyNumberFormat="1" applyFont="1" applyFill="1" applyBorder="1" applyAlignment="1" applyProtection="1">
      <alignment horizontal="center" vertical="center"/>
    </xf>
    <xf numFmtId="164" fontId="25" fillId="0" borderId="32" xfId="1" applyFont="1" applyBorder="1" applyAlignment="1" applyProtection="1">
      <alignment horizontal="center" vertical="center"/>
      <protection locked="0"/>
    </xf>
    <xf numFmtId="164" fontId="25" fillId="0" borderId="27" xfId="1" applyFont="1" applyBorder="1" applyAlignment="1" applyProtection="1">
      <alignment horizontal="center" vertical="center"/>
      <protection locked="0"/>
    </xf>
    <xf numFmtId="1" fontId="25" fillId="0" borderId="31" xfId="1" applyNumberFormat="1" applyFont="1" applyBorder="1" applyAlignment="1" applyProtection="1">
      <alignment horizontal="center" vertical="center"/>
    </xf>
    <xf numFmtId="1" fontId="25" fillId="0" borderId="26" xfId="1" applyNumberFormat="1" applyFont="1" applyBorder="1" applyAlignment="1" applyProtection="1">
      <alignment horizontal="center" vertical="center"/>
    </xf>
    <xf numFmtId="164" fontId="25" fillId="0" borderId="31" xfId="1" applyFont="1" applyFill="1" applyBorder="1" applyAlignment="1">
      <alignment horizontal="center" vertical="center"/>
    </xf>
    <xf numFmtId="164" fontId="25" fillId="0" borderId="26" xfId="1" applyFont="1" applyFill="1" applyBorder="1" applyAlignment="1">
      <alignment horizontal="center" vertical="center"/>
    </xf>
    <xf numFmtId="164" fontId="25" fillId="0" borderId="4" xfId="1" applyFont="1" applyFill="1" applyBorder="1" applyAlignment="1">
      <alignment horizontal="center" vertical="center"/>
    </xf>
    <xf numFmtId="164" fontId="4" fillId="0" borderId="0" xfId="1" applyFont="1" applyFill="1" applyBorder="1" applyAlignment="1">
      <alignment horizontal="left" vertical="center" wrapText="1"/>
    </xf>
    <xf numFmtId="170" fontId="25" fillId="0" borderId="32" xfId="1" applyNumberFormat="1" applyFont="1" applyBorder="1" applyAlignment="1" applyProtection="1">
      <alignment horizontal="center" vertical="center"/>
      <protection locked="0"/>
    </xf>
    <xf numFmtId="170" fontId="25" fillId="0" borderId="27" xfId="1" applyNumberFormat="1" applyFont="1" applyBorder="1" applyAlignment="1" applyProtection="1">
      <alignment horizontal="center" vertical="center"/>
      <protection locked="0"/>
    </xf>
  </cellXfs>
  <cellStyles count="16">
    <cellStyle name="Comma" xfId="15" builtinId="3"/>
    <cellStyle name="Comma 2" xfId="7"/>
    <cellStyle name="Comma 2 2" xfId="1"/>
    <cellStyle name="Normal" xfId="0" builtinId="0"/>
    <cellStyle name="Normal 2" xfId="3"/>
    <cellStyle name="Normal 3" xfId="6"/>
    <cellStyle name="Normal 4" xfId="2"/>
    <cellStyle name="Normal 5" xfId="8"/>
    <cellStyle name="Normal_ASIAN &amp; FLOURSCENT" xfId="12"/>
    <cellStyle name="Normal_ELE  ESTI final (FTL FITTINGS) After disc 23.3.3" xfId="14"/>
    <cellStyle name="Normal_EST &amp; BOQ - ELECTRICAL -OTIS" xfId="10"/>
    <cellStyle name="Normal_fir-boq" xfId="13"/>
    <cellStyle name="Normal_Interior Works" xfId="4"/>
    <cellStyle name="Normal_Sheet1" xfId="9"/>
    <cellStyle name="Normal_Util Road Fnl" xfId="5"/>
    <cellStyle name="Style 1"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xdr:col>
      <xdr:colOff>1000125</xdr:colOff>
      <xdr:row>2</xdr:row>
      <xdr:rowOff>104775</xdr:rowOff>
    </xdr:from>
    <xdr:to>
      <xdr:col>1</xdr:col>
      <xdr:colOff>1209675</xdr:colOff>
      <xdr:row>2</xdr:row>
      <xdr:rowOff>104775</xdr:rowOff>
    </xdr:to>
    <xdr:sp macro="" textlink="">
      <xdr:nvSpPr>
        <xdr:cNvPr id="2" name="Line 1"/>
        <xdr:cNvSpPr>
          <a:spLocks noChangeShapeType="1"/>
        </xdr:cNvSpPr>
      </xdr:nvSpPr>
      <xdr:spPr bwMode="auto">
        <a:xfrm>
          <a:off x="1552575" y="104775"/>
          <a:ext cx="209550" cy="0"/>
        </a:xfrm>
        <a:prstGeom prst="line">
          <a:avLst/>
        </a:prstGeom>
        <a:noFill/>
        <a:ln w="9525">
          <a:solidFill>
            <a:srgbClr val="000000"/>
          </a:solidFill>
          <a:round/>
          <a:headEnd/>
          <a:tailEnd/>
        </a:ln>
      </xdr:spPr>
    </xdr:sp>
    <xdr:clientData/>
  </xdr:twoCellAnchor>
  <xdr:twoCellAnchor>
    <xdr:from>
      <xdr:col>1</xdr:col>
      <xdr:colOff>1000125</xdr:colOff>
      <xdr:row>2</xdr:row>
      <xdr:rowOff>104775</xdr:rowOff>
    </xdr:from>
    <xdr:to>
      <xdr:col>1</xdr:col>
      <xdr:colOff>1209675</xdr:colOff>
      <xdr:row>2</xdr:row>
      <xdr:rowOff>104775</xdr:rowOff>
    </xdr:to>
    <xdr:sp macro="" textlink="">
      <xdr:nvSpPr>
        <xdr:cNvPr id="7" name="Line 8"/>
        <xdr:cNvSpPr>
          <a:spLocks noChangeShapeType="1"/>
        </xdr:cNvSpPr>
      </xdr:nvSpPr>
      <xdr:spPr bwMode="auto">
        <a:xfrm>
          <a:off x="1552575" y="104775"/>
          <a:ext cx="20955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7"/>
  <sheetViews>
    <sheetView tabSelected="1" topLeftCell="A39" workbookViewId="0">
      <selection activeCell="B59" sqref="B59"/>
    </sheetView>
  </sheetViews>
  <sheetFormatPr defaultRowHeight="15"/>
  <cols>
    <col min="2" max="2" width="45" customWidth="1"/>
    <col min="3" max="3" width="20.42578125" customWidth="1"/>
    <col min="4" max="4" width="11.140625" customWidth="1"/>
    <col min="5" max="5" width="11.7109375" customWidth="1"/>
    <col min="6" max="6" width="44.5703125" style="539" customWidth="1"/>
  </cols>
  <sheetData>
    <row r="1" spans="1:6" ht="35.25" customHeight="1" thickBot="1">
      <c r="A1" s="767" t="s">
        <v>922</v>
      </c>
      <c r="B1" s="767"/>
      <c r="C1" s="767"/>
      <c r="D1" s="767"/>
      <c r="E1" s="767"/>
      <c r="F1" s="767"/>
    </row>
    <row r="2" spans="1:6" ht="87" customHeight="1">
      <c r="A2" s="768" t="s">
        <v>999</v>
      </c>
      <c r="B2" s="769"/>
      <c r="C2" s="769"/>
      <c r="D2" s="769"/>
      <c r="E2" s="769"/>
      <c r="F2" s="770"/>
    </row>
    <row r="3" spans="1:6" ht="45">
      <c r="A3" s="543" t="s">
        <v>0</v>
      </c>
      <c r="B3" s="543" t="s">
        <v>2</v>
      </c>
      <c r="C3" s="544" t="s">
        <v>743</v>
      </c>
      <c r="D3" s="543" t="s">
        <v>19</v>
      </c>
      <c r="E3" s="543" t="s">
        <v>742</v>
      </c>
      <c r="F3" s="545" t="s">
        <v>755</v>
      </c>
    </row>
    <row r="4" spans="1:6" ht="128.25">
      <c r="A4" s="1">
        <v>1</v>
      </c>
      <c r="B4" s="1" t="s">
        <v>973</v>
      </c>
      <c r="C4" s="1" t="s">
        <v>18</v>
      </c>
      <c r="D4" s="1">
        <v>1</v>
      </c>
      <c r="E4" s="1">
        <f>D4*(6*9)</f>
        <v>54</v>
      </c>
      <c r="F4" s="540" t="s">
        <v>924</v>
      </c>
    </row>
    <row r="5" spans="1:6" ht="64.5">
      <c r="A5" s="1"/>
      <c r="B5" s="538" t="s">
        <v>974</v>
      </c>
      <c r="C5" s="1" t="s">
        <v>913</v>
      </c>
      <c r="D5" s="1">
        <v>1</v>
      </c>
      <c r="E5" s="1">
        <f>D5*(6*3)</f>
        <v>18</v>
      </c>
      <c r="F5" s="540" t="s">
        <v>745</v>
      </c>
    </row>
    <row r="6" spans="1:6" ht="90">
      <c r="A6" s="1">
        <v>2</v>
      </c>
      <c r="B6" s="1" t="s">
        <v>727</v>
      </c>
      <c r="C6" s="1" t="s">
        <v>11</v>
      </c>
      <c r="D6" s="1">
        <v>12</v>
      </c>
      <c r="E6" s="1">
        <f>D6*(4*3)</f>
        <v>144</v>
      </c>
      <c r="F6" s="540" t="s">
        <v>925</v>
      </c>
    </row>
    <row r="7" spans="1:6">
      <c r="A7" s="1">
        <v>4</v>
      </c>
      <c r="B7" s="1" t="s">
        <v>1</v>
      </c>
      <c r="C7" s="1" t="s">
        <v>12</v>
      </c>
      <c r="D7" s="1">
        <v>18</v>
      </c>
      <c r="E7" s="1">
        <f>D7*(3*3)</f>
        <v>162</v>
      </c>
      <c r="F7" s="771" t="s">
        <v>746</v>
      </c>
    </row>
    <row r="8" spans="1:6" ht="69.75" customHeight="1">
      <c r="A8" s="1">
        <v>5</v>
      </c>
      <c r="B8" s="1" t="s">
        <v>3</v>
      </c>
      <c r="C8" s="1" t="s">
        <v>728</v>
      </c>
      <c r="D8" s="1">
        <v>65</v>
      </c>
      <c r="E8" s="1">
        <f>D8*(2*2)</f>
        <v>260</v>
      </c>
      <c r="F8" s="771"/>
    </row>
    <row r="9" spans="1:6" ht="45.75" customHeight="1">
      <c r="A9" s="1">
        <v>6</v>
      </c>
      <c r="B9" s="1" t="s">
        <v>4</v>
      </c>
      <c r="C9" s="1" t="s">
        <v>729</v>
      </c>
      <c r="D9" s="1">
        <v>2</v>
      </c>
      <c r="E9" s="1">
        <f>D9*(6*4)</f>
        <v>48</v>
      </c>
      <c r="F9" s="771" t="s">
        <v>747</v>
      </c>
    </row>
    <row r="10" spans="1:6" ht="60" customHeight="1">
      <c r="A10" s="1">
        <v>7</v>
      </c>
      <c r="B10" s="1" t="s">
        <v>5</v>
      </c>
      <c r="C10" s="1" t="s">
        <v>729</v>
      </c>
      <c r="D10" s="1">
        <v>2</v>
      </c>
      <c r="E10" s="1">
        <f>D10*(6*4)</f>
        <v>48</v>
      </c>
      <c r="F10" s="771"/>
    </row>
    <row r="11" spans="1:6" ht="69" customHeight="1">
      <c r="A11" s="1">
        <v>8</v>
      </c>
      <c r="B11" s="1" t="s">
        <v>6</v>
      </c>
      <c r="C11" s="1" t="s">
        <v>913</v>
      </c>
      <c r="D11" s="1">
        <v>1</v>
      </c>
      <c r="E11" s="1">
        <f>D11*(6*3)</f>
        <v>18</v>
      </c>
      <c r="F11" s="541" t="s">
        <v>919</v>
      </c>
    </row>
    <row r="12" spans="1:6" ht="69" customHeight="1">
      <c r="A12" s="1">
        <v>9</v>
      </c>
      <c r="B12" s="1" t="s">
        <v>6</v>
      </c>
      <c r="C12" s="1" t="s">
        <v>913</v>
      </c>
      <c r="D12" s="1">
        <v>1</v>
      </c>
      <c r="E12" s="1">
        <f>D12*(6*3)</f>
        <v>18</v>
      </c>
      <c r="F12" s="582" t="s">
        <v>919</v>
      </c>
    </row>
    <row r="13" spans="1:6" ht="67.5" customHeight="1">
      <c r="A13" s="1">
        <v>9</v>
      </c>
      <c r="B13" s="1" t="s">
        <v>926</v>
      </c>
      <c r="C13" s="1" t="s">
        <v>914</v>
      </c>
      <c r="D13" s="1">
        <v>1</v>
      </c>
      <c r="E13" s="1">
        <f>D13*(20*7)</f>
        <v>140</v>
      </c>
      <c r="F13" s="542" t="s">
        <v>748</v>
      </c>
    </row>
    <row r="14" spans="1:6" ht="67.5" customHeight="1">
      <c r="A14" s="1"/>
      <c r="B14" s="1" t="s">
        <v>932</v>
      </c>
      <c r="C14" s="1" t="s">
        <v>729</v>
      </c>
      <c r="D14" s="1">
        <v>1</v>
      </c>
      <c r="E14" s="1">
        <f>D14*(6*4)</f>
        <v>24</v>
      </c>
      <c r="F14" s="542" t="s">
        <v>748</v>
      </c>
    </row>
    <row r="15" spans="1:6" ht="67.5" customHeight="1">
      <c r="A15" s="1"/>
      <c r="B15" s="1" t="s">
        <v>933</v>
      </c>
      <c r="C15" s="1" t="s">
        <v>927</v>
      </c>
      <c r="D15" s="1">
        <v>1</v>
      </c>
      <c r="E15" s="1">
        <f>D15*(6*16)</f>
        <v>96</v>
      </c>
      <c r="F15" s="542" t="s">
        <v>930</v>
      </c>
    </row>
    <row r="16" spans="1:6" ht="135.75" customHeight="1">
      <c r="A16" s="1">
        <v>11</v>
      </c>
      <c r="B16" s="2" t="s">
        <v>931</v>
      </c>
      <c r="C16" s="4" t="s">
        <v>923</v>
      </c>
      <c r="D16" s="1">
        <v>1</v>
      </c>
      <c r="E16" s="1">
        <f>D16*(6*12)</f>
        <v>72</v>
      </c>
      <c r="F16" s="540" t="s">
        <v>756</v>
      </c>
    </row>
    <row r="17" spans="1:6" ht="128.25">
      <c r="A17" s="1"/>
      <c r="B17" s="2" t="s">
        <v>934</v>
      </c>
      <c r="C17" s="4" t="s">
        <v>935</v>
      </c>
      <c r="D17" s="1">
        <v>1</v>
      </c>
      <c r="E17" s="1">
        <f>D17*(8*5)</f>
        <v>40</v>
      </c>
      <c r="F17" s="540" t="s">
        <v>757</v>
      </c>
    </row>
    <row r="18" spans="1:6" ht="102">
      <c r="A18" s="1">
        <v>12</v>
      </c>
      <c r="B18" s="1" t="s">
        <v>7</v>
      </c>
      <c r="C18" s="1" t="s">
        <v>20</v>
      </c>
      <c r="D18" s="1">
        <v>1</v>
      </c>
      <c r="E18" s="1">
        <f t="shared" ref="E18" si="0">D18*(6*9)</f>
        <v>54</v>
      </c>
      <c r="F18" s="541" t="s">
        <v>758</v>
      </c>
    </row>
    <row r="19" spans="1:6" ht="48" customHeight="1">
      <c r="A19" s="1">
        <v>13</v>
      </c>
      <c r="B19" s="1" t="s">
        <v>16</v>
      </c>
      <c r="C19" s="1" t="s">
        <v>11</v>
      </c>
      <c r="D19" s="1">
        <v>2</v>
      </c>
      <c r="E19" s="1">
        <f>D19*(4*3)</f>
        <v>24</v>
      </c>
      <c r="F19" s="541" t="s">
        <v>749</v>
      </c>
    </row>
    <row r="20" spans="1:6" ht="89.25">
      <c r="A20" s="1">
        <v>15</v>
      </c>
      <c r="B20" s="8" t="s">
        <v>918</v>
      </c>
      <c r="C20" s="1" t="s">
        <v>915</v>
      </c>
      <c r="D20" s="1">
        <v>1</v>
      </c>
      <c r="E20" s="1">
        <f>D20*(6*4)</f>
        <v>24</v>
      </c>
      <c r="F20" s="541" t="s">
        <v>752</v>
      </c>
    </row>
    <row r="21" spans="1:6" ht="30">
      <c r="A21" s="1">
        <v>16</v>
      </c>
      <c r="B21" s="7" t="s">
        <v>936</v>
      </c>
      <c r="C21" s="1" t="s">
        <v>916</v>
      </c>
      <c r="D21" s="1">
        <v>1</v>
      </c>
      <c r="E21" s="1">
        <f>D21*(12*7)</f>
        <v>84</v>
      </c>
      <c r="F21" s="541" t="s">
        <v>917</v>
      </c>
    </row>
    <row r="22" spans="1:6" ht="38.25">
      <c r="A22" s="1">
        <v>17</v>
      </c>
      <c r="B22" s="1" t="s">
        <v>8</v>
      </c>
      <c r="C22" s="1" t="s">
        <v>913</v>
      </c>
      <c r="D22" s="1">
        <v>1</v>
      </c>
      <c r="E22" s="1">
        <f>D22*(6*3)</f>
        <v>18</v>
      </c>
      <c r="F22" s="541" t="s">
        <v>750</v>
      </c>
    </row>
    <row r="23" spans="1:6" ht="76.5">
      <c r="A23" s="1">
        <v>18</v>
      </c>
      <c r="B23" s="1" t="s">
        <v>9</v>
      </c>
      <c r="C23" s="1" t="s">
        <v>913</v>
      </c>
      <c r="D23" s="1">
        <v>1</v>
      </c>
      <c r="E23" s="1">
        <f>D23*(6*3)</f>
        <v>18</v>
      </c>
      <c r="F23" s="541" t="s">
        <v>940</v>
      </c>
    </row>
    <row r="24" spans="1:6" ht="76.5">
      <c r="A24" s="1">
        <v>19</v>
      </c>
      <c r="B24" s="1" t="s">
        <v>13</v>
      </c>
      <c r="C24" s="1" t="s">
        <v>913</v>
      </c>
      <c r="D24" s="1">
        <v>1</v>
      </c>
      <c r="E24" s="1">
        <f>D24*(6*3)</f>
        <v>18</v>
      </c>
      <c r="F24" s="541" t="s">
        <v>753</v>
      </c>
    </row>
    <row r="25" spans="1:6" ht="25.5">
      <c r="A25" s="1">
        <v>21</v>
      </c>
      <c r="B25" s="1" t="s">
        <v>938</v>
      </c>
      <c r="C25" s="1" t="s">
        <v>937</v>
      </c>
      <c r="D25" s="1">
        <v>2</v>
      </c>
      <c r="E25" s="1">
        <f>D25*(3*7)</f>
        <v>42</v>
      </c>
      <c r="F25" s="582" t="s">
        <v>939</v>
      </c>
    </row>
    <row r="26" spans="1:6" ht="63.75">
      <c r="A26" s="1">
        <v>23</v>
      </c>
      <c r="B26" s="1" t="s">
        <v>14</v>
      </c>
      <c r="C26" s="1" t="s">
        <v>10</v>
      </c>
      <c r="D26" s="1">
        <v>2</v>
      </c>
      <c r="E26" s="1">
        <f>D26*(5*4)</f>
        <v>40</v>
      </c>
      <c r="F26" s="541" t="s">
        <v>751</v>
      </c>
    </row>
    <row r="27" spans="1:6" ht="51">
      <c r="A27" s="1">
        <v>26</v>
      </c>
      <c r="B27" s="1" t="s">
        <v>982</v>
      </c>
      <c r="C27" s="5" t="s">
        <v>941</v>
      </c>
      <c r="D27" s="1">
        <v>1</v>
      </c>
      <c r="E27" s="1">
        <f>D27*(2.5*34*2)</f>
        <v>170</v>
      </c>
      <c r="F27" s="541" t="s">
        <v>754</v>
      </c>
    </row>
    <row r="28" spans="1:6" ht="26.25" customHeight="1">
      <c r="A28" s="575" t="s">
        <v>166</v>
      </c>
      <c r="B28" s="766" t="s">
        <v>920</v>
      </c>
      <c r="C28" s="766"/>
      <c r="D28" s="766"/>
      <c r="E28" s="546">
        <v>1600</v>
      </c>
      <c r="F28" s="576" t="s">
        <v>15</v>
      </c>
    </row>
    <row r="29" spans="1:6" ht="26.25" customHeight="1">
      <c r="A29" s="603"/>
      <c r="B29" s="604"/>
      <c r="C29" s="604"/>
      <c r="D29" s="604"/>
      <c r="E29" s="605"/>
      <c r="F29" s="606"/>
    </row>
    <row r="30" spans="1:6" ht="15.75" thickBot="1">
      <c r="A30" s="607" t="s">
        <v>981</v>
      </c>
    </row>
    <row r="31" spans="1:6" ht="30.75" thickBot="1">
      <c r="A31" s="600" t="s">
        <v>200</v>
      </c>
      <c r="B31" s="601" t="s">
        <v>979</v>
      </c>
      <c r="C31" s="602" t="s">
        <v>306</v>
      </c>
      <c r="D31" s="602" t="s">
        <v>15</v>
      </c>
      <c r="E31" s="533"/>
    </row>
    <row r="32" spans="1:6" ht="60">
      <c r="A32" s="598">
        <v>1</v>
      </c>
      <c r="B32" s="599" t="s">
        <v>942</v>
      </c>
      <c r="C32" s="598" t="s">
        <v>22</v>
      </c>
      <c r="D32" s="598">
        <v>300</v>
      </c>
    </row>
    <row r="33" spans="1:4" ht="60">
      <c r="A33" s="1">
        <v>2</v>
      </c>
      <c r="B33" s="536" t="s">
        <v>943</v>
      </c>
      <c r="C33" s="1" t="s">
        <v>17</v>
      </c>
      <c r="D33" s="1">
        <v>400</v>
      </c>
    </row>
    <row r="34" spans="1:4" ht="30">
      <c r="A34" s="1">
        <v>3</v>
      </c>
      <c r="B34" s="536" t="s">
        <v>733</v>
      </c>
      <c r="C34" s="535">
        <v>1</v>
      </c>
      <c r="D34" s="1"/>
    </row>
    <row r="35" spans="1:4" ht="30">
      <c r="A35" s="1">
        <v>4</v>
      </c>
      <c r="B35" s="536" t="s">
        <v>744</v>
      </c>
      <c r="C35" s="7" t="s">
        <v>734</v>
      </c>
      <c r="D35" s="1">
        <v>150</v>
      </c>
    </row>
    <row r="36" spans="1:4" ht="60">
      <c r="A36" s="1">
        <v>5</v>
      </c>
      <c r="B36" s="537" t="s">
        <v>1001</v>
      </c>
      <c r="C36" s="1" t="s">
        <v>21</v>
      </c>
      <c r="D36" s="1">
        <f>700</f>
        <v>700</v>
      </c>
    </row>
    <row r="38" spans="1:4" ht="29.25" customHeight="1" thickBot="1">
      <c r="A38" s="533" t="s">
        <v>989</v>
      </c>
    </row>
    <row r="39" spans="1:4" ht="28.5" customHeight="1" thickBot="1">
      <c r="A39" s="597" t="s">
        <v>953</v>
      </c>
      <c r="B39" s="594" t="s">
        <v>65</v>
      </c>
      <c r="C39" s="595" t="s">
        <v>23</v>
      </c>
      <c r="D39" s="596" t="s">
        <v>955</v>
      </c>
    </row>
    <row r="40" spans="1:4">
      <c r="A40" s="591" t="s">
        <v>310</v>
      </c>
      <c r="B40" s="585" t="s">
        <v>907</v>
      </c>
      <c r="C40" s="578"/>
      <c r="D40" s="579" t="s">
        <v>978</v>
      </c>
    </row>
    <row r="41" spans="1:4">
      <c r="A41" s="589" t="s">
        <v>316</v>
      </c>
      <c r="B41" s="586" t="s">
        <v>908</v>
      </c>
      <c r="C41" s="572"/>
      <c r="D41" s="579" t="s">
        <v>978</v>
      </c>
    </row>
    <row r="42" spans="1:4">
      <c r="A42" s="589" t="s">
        <v>319</v>
      </c>
      <c r="B42" s="586" t="s">
        <v>909</v>
      </c>
      <c r="C42" s="572"/>
      <c r="D42" s="579" t="s">
        <v>978</v>
      </c>
    </row>
    <row r="43" spans="1:4">
      <c r="A43" s="589" t="s">
        <v>332</v>
      </c>
      <c r="B43" s="586" t="s">
        <v>910</v>
      </c>
      <c r="C43" s="573"/>
      <c r="D43" s="579" t="s">
        <v>978</v>
      </c>
    </row>
    <row r="44" spans="1:4">
      <c r="A44" s="589" t="s">
        <v>345</v>
      </c>
      <c r="B44" s="586" t="s">
        <v>990</v>
      </c>
      <c r="C44" s="534"/>
      <c r="D44" s="579" t="s">
        <v>978</v>
      </c>
    </row>
    <row r="45" spans="1:4">
      <c r="A45" s="589" t="s">
        <v>379</v>
      </c>
      <c r="B45" s="586" t="s">
        <v>1005</v>
      </c>
      <c r="C45" s="573"/>
      <c r="D45" s="579" t="s">
        <v>978</v>
      </c>
    </row>
    <row r="46" spans="1:4" ht="26.25">
      <c r="A46" s="589" t="s">
        <v>385</v>
      </c>
      <c r="B46" s="765" t="s">
        <v>1004</v>
      </c>
      <c r="C46" s="572"/>
      <c r="D46" s="579" t="s">
        <v>978</v>
      </c>
    </row>
    <row r="47" spans="1:4">
      <c r="A47" s="589" t="s">
        <v>394</v>
      </c>
      <c r="B47" s="587" t="s">
        <v>911</v>
      </c>
      <c r="C47" s="6"/>
      <c r="D47" s="579" t="s">
        <v>978</v>
      </c>
    </row>
    <row r="48" spans="1:4">
      <c r="A48" s="589"/>
      <c r="B48" s="587" t="s">
        <v>976</v>
      </c>
      <c r="C48" s="574"/>
      <c r="D48" s="579" t="s">
        <v>978</v>
      </c>
    </row>
    <row r="49" spans="1:4" ht="15.75" thickBot="1">
      <c r="A49" s="590"/>
      <c r="B49" s="588" t="s">
        <v>977</v>
      </c>
      <c r="C49" s="577"/>
      <c r="D49" s="579" t="s">
        <v>978</v>
      </c>
    </row>
    <row r="52" spans="1:4">
      <c r="B52" s="608" t="s">
        <v>944</v>
      </c>
      <c r="C52" s="608"/>
      <c r="D52" s="545" t="s">
        <v>955</v>
      </c>
    </row>
    <row r="53" spans="1:4">
      <c r="B53" s="14" t="s">
        <v>877</v>
      </c>
      <c r="C53" s="14">
        <v>0.45</v>
      </c>
      <c r="D53" s="1" t="s">
        <v>719</v>
      </c>
    </row>
    <row r="54" spans="1:4">
      <c r="B54" s="17" t="s">
        <v>878</v>
      </c>
      <c r="C54" s="17">
        <v>3.65</v>
      </c>
      <c r="D54" s="1" t="s">
        <v>719</v>
      </c>
    </row>
    <row r="55" spans="1:4">
      <c r="B55" s="17" t="s">
        <v>879</v>
      </c>
      <c r="C55" s="17">
        <f>C54+3.2</f>
        <v>6.85</v>
      </c>
      <c r="D55" s="1" t="s">
        <v>719</v>
      </c>
    </row>
    <row r="56" spans="1:4">
      <c r="B56" s="7" t="s">
        <v>980</v>
      </c>
      <c r="C56" s="584">
        <v>1.1000000000000001</v>
      </c>
      <c r="D56" s="1" t="s">
        <v>719</v>
      </c>
    </row>
    <row r="57" spans="1:4">
      <c r="B57" s="538" t="s">
        <v>954</v>
      </c>
      <c r="C57" s="584">
        <f>C55+3.2</f>
        <v>10.050000000000001</v>
      </c>
      <c r="D57" s="583" t="s">
        <v>719</v>
      </c>
    </row>
  </sheetData>
  <mergeCells count="5">
    <mergeCell ref="B28:D28"/>
    <mergeCell ref="A1:F1"/>
    <mergeCell ref="A2:F2"/>
    <mergeCell ref="F7:F8"/>
    <mergeCell ref="F9:F10"/>
  </mergeCells>
  <pageMargins left="0.7" right="0.7" top="0.75" bottom="0.75" header="0.3" footer="0.3"/>
  <pageSetup paperSize="8" scale="92" fitToHeight="0"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4"/>
  <sheetViews>
    <sheetView topLeftCell="A137" workbookViewId="0">
      <selection activeCell="H142" sqref="H142"/>
    </sheetView>
  </sheetViews>
  <sheetFormatPr defaultRowHeight="14.25"/>
  <cols>
    <col min="1" max="1" width="8.7109375" style="9" customWidth="1"/>
    <col min="2" max="2" width="68.85546875" style="39" customWidth="1"/>
    <col min="3" max="5" width="11.28515625" style="10" customWidth="1"/>
    <col min="6" max="6" width="15.42578125" style="10" bestFit="1" customWidth="1"/>
    <col min="7" max="16384" width="9.140625" style="9"/>
  </cols>
  <sheetData>
    <row r="1" spans="1:6" s="25" customFormat="1" ht="28.5" customHeight="1">
      <c r="A1" s="772" t="s">
        <v>735</v>
      </c>
      <c r="B1" s="772"/>
      <c r="C1" s="772"/>
      <c r="D1" s="772"/>
      <c r="E1" s="772"/>
      <c r="F1" s="772"/>
    </row>
    <row r="2" spans="1:6" ht="15" customHeight="1">
      <c r="A2" s="773" t="s">
        <v>163</v>
      </c>
      <c r="B2" s="773"/>
      <c r="C2" s="773"/>
      <c r="D2" s="773"/>
      <c r="E2" s="773"/>
      <c r="F2" s="773"/>
    </row>
    <row r="4" spans="1:6" s="13" customFormat="1" ht="15">
      <c r="A4" s="11" t="s">
        <v>24</v>
      </c>
      <c r="B4" s="549" t="s">
        <v>25</v>
      </c>
      <c r="C4" s="550" t="s">
        <v>26</v>
      </c>
      <c r="D4" s="550" t="s">
        <v>27</v>
      </c>
      <c r="E4" s="12" t="s">
        <v>28</v>
      </c>
      <c r="F4" s="12" t="s">
        <v>29</v>
      </c>
    </row>
    <row r="5" spans="1:6" ht="15">
      <c r="A5" s="14">
        <v>1</v>
      </c>
      <c r="B5" s="15" t="s">
        <v>30</v>
      </c>
      <c r="C5" s="16"/>
      <c r="D5" s="16"/>
      <c r="E5" s="16"/>
      <c r="F5" s="16"/>
    </row>
    <row r="6" spans="1:6" ht="213.75">
      <c r="A6" s="17">
        <v>1.01</v>
      </c>
      <c r="B6" s="18" t="s">
        <v>31</v>
      </c>
      <c r="C6" s="19" t="s">
        <v>32</v>
      </c>
      <c r="D6" s="19">
        <v>500</v>
      </c>
      <c r="E6" s="20"/>
      <c r="F6" s="21"/>
    </row>
    <row r="7" spans="1:6">
      <c r="A7" s="17"/>
      <c r="B7" s="22"/>
      <c r="C7" s="19"/>
      <c r="D7" s="19"/>
      <c r="E7" s="20"/>
      <c r="F7" s="20"/>
    </row>
    <row r="8" spans="1:6">
      <c r="A8" s="17"/>
      <c r="B8" s="22"/>
      <c r="C8" s="19"/>
      <c r="D8" s="19"/>
      <c r="E8" s="20"/>
      <c r="F8" s="20"/>
    </row>
    <row r="9" spans="1:6" ht="171">
      <c r="A9" s="17">
        <v>1.02</v>
      </c>
      <c r="B9" s="22" t="s">
        <v>33</v>
      </c>
      <c r="C9" s="19"/>
      <c r="D9" s="19"/>
      <c r="E9" s="20"/>
      <c r="F9" s="20"/>
    </row>
    <row r="10" spans="1:6" s="25" customFormat="1" ht="28.5">
      <c r="A10" s="23" t="s">
        <v>34</v>
      </c>
      <c r="B10" s="22" t="s">
        <v>35</v>
      </c>
      <c r="C10" s="551" t="s">
        <v>32</v>
      </c>
      <c r="D10" s="551">
        <v>400</v>
      </c>
      <c r="E10" s="24"/>
      <c r="F10" s="21"/>
    </row>
    <row r="11" spans="1:6" s="25" customFormat="1" ht="15">
      <c r="A11" s="23" t="s">
        <v>36</v>
      </c>
      <c r="B11" s="22" t="s">
        <v>37</v>
      </c>
      <c r="C11" s="551" t="s">
        <v>32</v>
      </c>
      <c r="D11" s="551"/>
      <c r="E11" s="24"/>
      <c r="F11" s="20"/>
    </row>
    <row r="12" spans="1:6" s="25" customFormat="1" ht="15">
      <c r="A12" s="23"/>
      <c r="B12" s="22"/>
      <c r="C12" s="551"/>
      <c r="D12" s="551"/>
      <c r="E12" s="24"/>
      <c r="F12" s="20"/>
    </row>
    <row r="13" spans="1:6" ht="28.5">
      <c r="A13" s="17">
        <v>1.03</v>
      </c>
      <c r="B13" s="22" t="s">
        <v>773</v>
      </c>
      <c r="C13" s="19" t="s">
        <v>774</v>
      </c>
      <c r="D13" s="19">
        <f>900*0.15</f>
        <v>135</v>
      </c>
      <c r="E13" s="20"/>
      <c r="F13" s="20"/>
    </row>
    <row r="14" spans="1:6">
      <c r="A14" s="17"/>
      <c r="B14" s="22"/>
      <c r="C14" s="19"/>
      <c r="D14" s="19"/>
      <c r="E14" s="20"/>
      <c r="F14" s="20"/>
    </row>
    <row r="15" spans="1:6" s="25" customFormat="1" ht="15">
      <c r="A15" s="26"/>
      <c r="B15" s="27" t="s">
        <v>38</v>
      </c>
      <c r="C15" s="28"/>
      <c r="D15" s="28"/>
      <c r="E15" s="29"/>
      <c r="F15" s="30"/>
    </row>
    <row r="16" spans="1:6" s="25" customFormat="1" ht="15">
      <c r="A16" s="14"/>
      <c r="B16" s="15"/>
      <c r="C16" s="31"/>
      <c r="D16" s="31"/>
      <c r="E16" s="31"/>
      <c r="F16" s="16"/>
    </row>
    <row r="17" spans="1:6" ht="15">
      <c r="A17" s="14">
        <v>2</v>
      </c>
      <c r="B17" s="15" t="s">
        <v>39</v>
      </c>
      <c r="C17" s="16"/>
      <c r="D17" s="16"/>
      <c r="E17" s="16"/>
      <c r="F17" s="16"/>
    </row>
    <row r="18" spans="1:6" ht="57">
      <c r="A18" s="17">
        <v>2.0099999999999998</v>
      </c>
      <c r="B18" s="22" t="s">
        <v>40</v>
      </c>
      <c r="C18" s="19" t="s">
        <v>32</v>
      </c>
      <c r="D18" s="19">
        <v>150</v>
      </c>
      <c r="E18" s="20"/>
      <c r="F18" s="21"/>
    </row>
    <row r="19" spans="1:6">
      <c r="A19" s="17"/>
      <c r="B19" s="22"/>
      <c r="C19" s="19"/>
      <c r="D19" s="19"/>
      <c r="E19" s="20"/>
      <c r="F19" s="20"/>
    </row>
    <row r="20" spans="1:6" ht="15">
      <c r="A20" s="17">
        <v>2.02</v>
      </c>
      <c r="B20" s="552" t="s">
        <v>41</v>
      </c>
      <c r="C20" s="19"/>
      <c r="D20" s="19"/>
      <c r="E20" s="20"/>
      <c r="F20" s="20"/>
    </row>
    <row r="21" spans="1:6" ht="60">
      <c r="A21" s="17"/>
      <c r="B21" s="552" t="s">
        <v>775</v>
      </c>
      <c r="C21" s="19"/>
      <c r="D21" s="19"/>
      <c r="E21" s="20"/>
      <c r="F21" s="20"/>
    </row>
    <row r="22" spans="1:6" ht="128.25">
      <c r="A22" s="17"/>
      <c r="B22" s="22" t="s">
        <v>776</v>
      </c>
      <c r="C22" s="19"/>
      <c r="D22" s="19"/>
      <c r="E22" s="20"/>
      <c r="F22" s="20"/>
    </row>
    <row r="23" spans="1:6" ht="45">
      <c r="A23" s="17"/>
      <c r="B23" s="15" t="s">
        <v>42</v>
      </c>
      <c r="C23" s="19"/>
      <c r="D23" s="19"/>
      <c r="E23" s="20"/>
      <c r="F23" s="20"/>
    </row>
    <row r="24" spans="1:6" ht="15">
      <c r="A24" s="17"/>
      <c r="B24" s="15" t="s">
        <v>966</v>
      </c>
      <c r="C24" s="19"/>
      <c r="D24" s="19"/>
      <c r="E24" s="20"/>
      <c r="F24" s="20"/>
    </row>
    <row r="25" spans="1:6" ht="15">
      <c r="A25" s="32">
        <v>2.0209999999999999</v>
      </c>
      <c r="B25" s="33" t="s">
        <v>43</v>
      </c>
      <c r="C25" s="19"/>
      <c r="D25" s="19"/>
      <c r="E25" s="20"/>
      <c r="F25" s="20"/>
    </row>
    <row r="26" spans="1:6">
      <c r="A26" s="17"/>
      <c r="B26" s="34" t="s">
        <v>44</v>
      </c>
      <c r="C26" s="19" t="s">
        <v>32</v>
      </c>
      <c r="D26" s="19">
        <v>60</v>
      </c>
      <c r="E26" s="20"/>
      <c r="F26" s="20"/>
    </row>
    <row r="27" spans="1:6">
      <c r="A27" s="17"/>
      <c r="B27" s="34" t="s">
        <v>45</v>
      </c>
      <c r="C27" s="19" t="s">
        <v>32</v>
      </c>
      <c r="D27" s="19">
        <v>40</v>
      </c>
      <c r="E27" s="20"/>
      <c r="F27" s="20"/>
    </row>
    <row r="28" spans="1:6">
      <c r="A28" s="17"/>
      <c r="B28" s="17"/>
      <c r="C28" s="19"/>
      <c r="D28" s="19"/>
      <c r="E28" s="20"/>
      <c r="F28" s="20"/>
    </row>
    <row r="29" spans="1:6" ht="15">
      <c r="A29" s="32">
        <v>2.0219999999999998</v>
      </c>
      <c r="B29" s="33" t="s">
        <v>46</v>
      </c>
      <c r="C29" s="19"/>
      <c r="D29" s="19"/>
      <c r="E29" s="20"/>
      <c r="F29" s="20"/>
    </row>
    <row r="30" spans="1:6">
      <c r="A30" s="32"/>
      <c r="B30" s="17" t="s">
        <v>47</v>
      </c>
      <c r="C30" s="19" t="s">
        <v>32</v>
      </c>
      <c r="D30" s="19">
        <v>150</v>
      </c>
      <c r="E30" s="20"/>
      <c r="F30" s="20"/>
    </row>
    <row r="31" spans="1:6">
      <c r="A31" s="32"/>
      <c r="B31" s="17" t="s">
        <v>48</v>
      </c>
      <c r="C31" s="19" t="s">
        <v>32</v>
      </c>
      <c r="D31" s="19">
        <v>150</v>
      </c>
      <c r="E31" s="20"/>
      <c r="F31" s="20"/>
    </row>
    <row r="32" spans="1:6">
      <c r="A32" s="17"/>
      <c r="B32" s="17"/>
      <c r="C32" s="19"/>
      <c r="D32" s="19"/>
      <c r="E32" s="20"/>
      <c r="F32" s="20"/>
    </row>
    <row r="33" spans="1:6" ht="15">
      <c r="A33" s="32">
        <v>2.0230000000000001</v>
      </c>
      <c r="B33" s="33" t="s">
        <v>49</v>
      </c>
      <c r="C33" s="19"/>
      <c r="D33" s="19"/>
      <c r="E33" s="20"/>
      <c r="F33" s="20"/>
    </row>
    <row r="34" spans="1:6">
      <c r="A34" s="17"/>
      <c r="B34" s="17" t="s">
        <v>47</v>
      </c>
      <c r="C34" s="19" t="s">
        <v>32</v>
      </c>
      <c r="D34" s="19">
        <v>70</v>
      </c>
      <c r="E34" s="20"/>
      <c r="F34" s="20"/>
    </row>
    <row r="35" spans="1:6">
      <c r="A35" s="17"/>
      <c r="B35" s="17" t="s">
        <v>48</v>
      </c>
      <c r="C35" s="19" t="s">
        <v>32</v>
      </c>
      <c r="D35" s="19">
        <v>70</v>
      </c>
      <c r="E35" s="20"/>
      <c r="F35" s="20"/>
    </row>
    <row r="36" spans="1:6">
      <c r="A36" s="17"/>
      <c r="B36" s="17"/>
      <c r="C36" s="19"/>
      <c r="D36" s="19"/>
      <c r="E36" s="20"/>
      <c r="F36" s="20"/>
    </row>
    <row r="37" spans="1:6">
      <c r="A37" s="32">
        <v>2.0249999999999999</v>
      </c>
      <c r="B37" s="35" t="s">
        <v>50</v>
      </c>
      <c r="C37" s="19" t="s">
        <v>32</v>
      </c>
      <c r="D37" s="19">
        <v>8</v>
      </c>
      <c r="E37" s="20"/>
      <c r="F37" s="20"/>
    </row>
    <row r="38" spans="1:6">
      <c r="A38" s="32"/>
      <c r="B38" s="35"/>
      <c r="C38" s="19"/>
      <c r="D38" s="19"/>
      <c r="E38" s="20"/>
      <c r="F38" s="20"/>
    </row>
    <row r="39" spans="1:6">
      <c r="A39" s="32">
        <v>2.0259999999999998</v>
      </c>
      <c r="B39" s="22" t="s">
        <v>51</v>
      </c>
      <c r="C39" s="19" t="s">
        <v>32</v>
      </c>
      <c r="D39" s="19">
        <v>35</v>
      </c>
      <c r="E39" s="20"/>
      <c r="F39" s="20"/>
    </row>
    <row r="40" spans="1:6">
      <c r="A40" s="17"/>
      <c r="B40" s="17"/>
      <c r="C40" s="19"/>
      <c r="D40" s="19"/>
      <c r="E40" s="20"/>
      <c r="F40" s="20"/>
    </row>
    <row r="41" spans="1:6">
      <c r="A41" s="32">
        <v>2.0270000000000001</v>
      </c>
      <c r="B41" s="22" t="s">
        <v>52</v>
      </c>
      <c r="C41" s="19" t="s">
        <v>32</v>
      </c>
      <c r="D41" s="19">
        <v>200</v>
      </c>
      <c r="E41" s="20"/>
      <c r="F41" s="20"/>
    </row>
    <row r="42" spans="1:6">
      <c r="A42" s="17"/>
      <c r="B42" s="22"/>
      <c r="C42" s="19"/>
      <c r="D42" s="19"/>
      <c r="E42" s="20"/>
      <c r="F42" s="20"/>
    </row>
    <row r="43" spans="1:6">
      <c r="A43" s="23"/>
      <c r="B43" s="22"/>
      <c r="C43" s="19"/>
      <c r="D43" s="19"/>
      <c r="E43" s="20"/>
      <c r="F43" s="20"/>
    </row>
    <row r="44" spans="1:6" s="25" customFormat="1" ht="15">
      <c r="A44" s="26"/>
      <c r="B44" s="27" t="s">
        <v>53</v>
      </c>
      <c r="C44" s="28"/>
      <c r="D44" s="28"/>
      <c r="E44" s="29"/>
      <c r="F44" s="30"/>
    </row>
    <row r="45" spans="1:6" s="25" customFormat="1" ht="15">
      <c r="A45" s="14"/>
      <c r="B45" s="15"/>
      <c r="C45" s="36"/>
      <c r="D45" s="36"/>
      <c r="E45" s="31"/>
      <c r="F45" s="16"/>
    </row>
    <row r="46" spans="1:6" s="25" customFormat="1" ht="15">
      <c r="A46" s="14"/>
      <c r="B46" s="15"/>
      <c r="C46" s="36"/>
      <c r="D46" s="36"/>
      <c r="E46" s="31"/>
      <c r="F46" s="16"/>
    </row>
    <row r="47" spans="1:6" ht="15">
      <c r="A47" s="14">
        <v>3</v>
      </c>
      <c r="B47" s="15" t="s">
        <v>55</v>
      </c>
      <c r="C47" s="36"/>
      <c r="D47" s="36"/>
      <c r="E47" s="16"/>
      <c r="F47" s="16"/>
    </row>
    <row r="48" spans="1:6" ht="128.25">
      <c r="A48" s="17">
        <v>3.01</v>
      </c>
      <c r="B48" s="553" t="s">
        <v>928</v>
      </c>
      <c r="C48" s="19"/>
      <c r="D48" s="19"/>
      <c r="E48" s="20"/>
      <c r="F48" s="20"/>
    </row>
    <row r="49" spans="1:6" ht="142.5">
      <c r="A49" s="17"/>
      <c r="B49" s="553" t="s">
        <v>56</v>
      </c>
      <c r="C49" s="19"/>
      <c r="D49" s="19"/>
      <c r="E49" s="20"/>
      <c r="F49" s="20"/>
    </row>
    <row r="50" spans="1:6">
      <c r="A50" s="17"/>
      <c r="B50" s="22" t="s">
        <v>57</v>
      </c>
      <c r="C50" s="19" t="s">
        <v>58</v>
      </c>
      <c r="D50" s="19">
        <v>100</v>
      </c>
      <c r="E50" s="20"/>
      <c r="F50" s="20"/>
    </row>
    <row r="51" spans="1:6" ht="42.75">
      <c r="A51" s="17">
        <v>3.02</v>
      </c>
      <c r="B51" s="22" t="s">
        <v>929</v>
      </c>
      <c r="C51" s="19" t="s">
        <v>58</v>
      </c>
      <c r="D51" s="19">
        <v>10</v>
      </c>
      <c r="E51" s="20"/>
      <c r="F51" s="20"/>
    </row>
    <row r="52" spans="1:6" s="25" customFormat="1" ht="15">
      <c r="A52" s="26"/>
      <c r="B52" s="27" t="s">
        <v>59</v>
      </c>
      <c r="C52" s="28"/>
      <c r="D52" s="28"/>
      <c r="E52" s="29"/>
      <c r="F52" s="30"/>
    </row>
    <row r="53" spans="1:6" s="25" customFormat="1" ht="15">
      <c r="A53" s="14"/>
      <c r="B53" s="15"/>
      <c r="C53" s="36"/>
      <c r="D53" s="36"/>
      <c r="E53" s="31"/>
      <c r="F53" s="16"/>
    </row>
    <row r="54" spans="1:6" ht="15">
      <c r="A54" s="14">
        <v>4</v>
      </c>
      <c r="B54" s="15" t="s">
        <v>60</v>
      </c>
      <c r="C54" s="36"/>
      <c r="D54" s="36"/>
      <c r="E54" s="31"/>
      <c r="F54" s="16"/>
    </row>
    <row r="55" spans="1:6" s="25" customFormat="1" ht="15">
      <c r="A55" s="17"/>
      <c r="B55" s="37"/>
      <c r="C55" s="19"/>
      <c r="D55" s="19"/>
      <c r="E55" s="20"/>
      <c r="F55" s="20"/>
    </row>
    <row r="56" spans="1:6" s="25" customFormat="1" ht="15">
      <c r="A56" s="17">
        <v>4.01</v>
      </c>
      <c r="B56" s="15" t="s">
        <v>61</v>
      </c>
      <c r="C56" s="19"/>
      <c r="D56" s="19"/>
      <c r="E56" s="20"/>
      <c r="F56" s="20"/>
    </row>
    <row r="57" spans="1:6" s="25" customFormat="1" ht="28.5">
      <c r="A57" s="17"/>
      <c r="B57" s="22" t="s">
        <v>62</v>
      </c>
      <c r="C57" s="19"/>
      <c r="D57" s="19"/>
      <c r="E57" s="20"/>
      <c r="F57" s="20"/>
    </row>
    <row r="58" spans="1:6" s="25" customFormat="1" ht="15">
      <c r="A58" s="17"/>
      <c r="B58" s="22"/>
      <c r="C58" s="19"/>
      <c r="D58" s="19"/>
      <c r="E58" s="20"/>
      <c r="F58" s="20"/>
    </row>
    <row r="59" spans="1:6" s="25" customFormat="1" ht="156.75">
      <c r="A59" s="17"/>
      <c r="B59" s="22" t="s">
        <v>777</v>
      </c>
      <c r="C59" s="19" t="s">
        <v>54</v>
      </c>
      <c r="D59" s="19">
        <f>34*20</f>
        <v>680</v>
      </c>
      <c r="E59" s="20"/>
      <c r="F59" s="20"/>
    </row>
    <row r="60" spans="1:6" s="25" customFormat="1" ht="15">
      <c r="A60" s="17"/>
      <c r="B60" s="22"/>
      <c r="C60" s="19"/>
      <c r="D60" s="19"/>
      <c r="E60" s="20"/>
      <c r="F60" s="20"/>
    </row>
    <row r="61" spans="1:6" s="25" customFormat="1" ht="15">
      <c r="A61" s="38"/>
      <c r="B61" s="39"/>
      <c r="C61" s="10"/>
      <c r="D61" s="10"/>
      <c r="E61" s="40"/>
      <c r="F61" s="40"/>
    </row>
    <row r="62" spans="1:6" s="25" customFormat="1" ht="15">
      <c r="A62" s="38"/>
      <c r="B62" s="554" t="s">
        <v>975</v>
      </c>
      <c r="C62" s="10"/>
      <c r="D62" s="10"/>
      <c r="E62" s="10"/>
      <c r="F62" s="40"/>
    </row>
    <row r="63" spans="1:6" ht="15">
      <c r="A63" s="38"/>
      <c r="E63" s="40"/>
      <c r="F63" s="40"/>
    </row>
    <row r="64" spans="1:6" ht="15">
      <c r="A64" s="38"/>
      <c r="F64" s="40"/>
    </row>
  </sheetData>
  <mergeCells count="2">
    <mergeCell ref="A1:F1"/>
    <mergeCell ref="A2:F2"/>
  </mergeCells>
  <pageMargins left="0.7" right="0.7" top="0.75" bottom="0.75" header="0.3" footer="0.3"/>
  <pageSetup paperSize="8"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55"/>
  <sheetViews>
    <sheetView topLeftCell="A220" workbookViewId="0">
      <selection activeCell="A226" sqref="A226"/>
    </sheetView>
  </sheetViews>
  <sheetFormatPr defaultRowHeight="15"/>
  <cols>
    <col min="1" max="1" width="15.28515625" bestFit="1" customWidth="1"/>
    <col min="2" max="2" width="12.140625" bestFit="1" customWidth="1"/>
    <col min="3" max="3" width="94" customWidth="1"/>
    <col min="4" max="4" width="4.85546875" style="41" bestFit="1" customWidth="1"/>
    <col min="5" max="5" width="12.5703125" style="41" bestFit="1" customWidth="1"/>
    <col min="6" max="6" width="7.28515625" style="41" bestFit="1" customWidth="1"/>
    <col min="7" max="7" width="11.5703125" style="92" bestFit="1" customWidth="1"/>
    <col min="9" max="9" width="5" bestFit="1" customWidth="1"/>
  </cols>
  <sheetData>
    <row r="1" spans="1:7" s="25" customFormat="1">
      <c r="A1" s="581" t="s">
        <v>736</v>
      </c>
      <c r="B1" s="580"/>
      <c r="C1" s="580"/>
      <c r="D1" s="580"/>
    </row>
    <row r="2" spans="1:7" s="9" customFormat="1" ht="15.75" thickBot="1">
      <c r="A2" s="773" t="s">
        <v>884</v>
      </c>
      <c r="B2" s="773"/>
      <c r="C2" s="773"/>
      <c r="D2" s="10"/>
    </row>
    <row r="3" spans="1:7" s="44" customFormat="1" ht="15.75" thickBot="1">
      <c r="A3" s="42" t="s">
        <v>63</v>
      </c>
      <c r="B3" s="42" t="s">
        <v>64</v>
      </c>
      <c r="C3" s="42" t="s">
        <v>65</v>
      </c>
      <c r="D3" s="43" t="s">
        <v>26</v>
      </c>
      <c r="E3" s="43" t="s">
        <v>66</v>
      </c>
      <c r="F3" s="43" t="s">
        <v>28</v>
      </c>
      <c r="G3" s="43" t="s">
        <v>29</v>
      </c>
    </row>
    <row r="4" spans="1:7">
      <c r="A4" s="45">
        <v>1</v>
      </c>
      <c r="B4" s="46" t="s">
        <v>67</v>
      </c>
      <c r="C4" s="47" t="s">
        <v>68</v>
      </c>
      <c r="D4" s="48"/>
      <c r="E4" s="48"/>
      <c r="F4" s="48"/>
      <c r="G4" s="49"/>
    </row>
    <row r="5" spans="1:7">
      <c r="A5" s="50"/>
      <c r="B5" s="1"/>
      <c r="C5" s="1"/>
      <c r="D5" s="51"/>
      <c r="E5" s="51"/>
      <c r="F5" s="51"/>
      <c r="G5" s="52"/>
    </row>
    <row r="6" spans="1:7" ht="76.5">
      <c r="A6" s="556" t="s">
        <v>794</v>
      </c>
      <c r="B6" s="54" t="s">
        <v>811</v>
      </c>
      <c r="C6" s="55" t="s">
        <v>967</v>
      </c>
      <c r="D6" s="51" t="s">
        <v>32</v>
      </c>
      <c r="E6" s="51">
        <f>((34*2)+(20*2)+(12*2)+(7*2))*1.45*0.23</f>
        <v>48.691000000000003</v>
      </c>
      <c r="F6" s="51"/>
      <c r="G6" s="52"/>
    </row>
    <row r="7" spans="1:7">
      <c r="A7" s="50"/>
      <c r="B7" s="1"/>
      <c r="C7" s="57"/>
      <c r="D7" s="51"/>
      <c r="E7" s="51"/>
      <c r="F7" s="51"/>
      <c r="G7" s="52"/>
    </row>
    <row r="8" spans="1:7" ht="76.5">
      <c r="A8" s="556" t="s">
        <v>795</v>
      </c>
      <c r="B8" s="54" t="s">
        <v>812</v>
      </c>
      <c r="C8" s="55" t="s">
        <v>968</v>
      </c>
      <c r="D8" s="51" t="s">
        <v>774</v>
      </c>
      <c r="E8" s="51">
        <v>40</v>
      </c>
      <c r="F8" s="51"/>
      <c r="G8" s="52"/>
    </row>
    <row r="9" spans="1:7">
      <c r="A9" s="50"/>
      <c r="B9" s="1"/>
      <c r="C9" s="1"/>
      <c r="D9" s="51"/>
      <c r="E9" s="51"/>
      <c r="F9" s="51"/>
      <c r="G9" s="52"/>
    </row>
    <row r="10" spans="1:7" ht="38.25">
      <c r="A10" s="556" t="s">
        <v>796</v>
      </c>
      <c r="B10" s="54" t="s">
        <v>813</v>
      </c>
      <c r="C10" s="58" t="s">
        <v>792</v>
      </c>
      <c r="D10" s="51" t="s">
        <v>774</v>
      </c>
      <c r="E10" s="56">
        <f>((34*2)+(20*2)+(12*2)+(7*2))*6.4*0.23</f>
        <v>214.91200000000003</v>
      </c>
      <c r="F10" s="51"/>
      <c r="G10" s="52"/>
    </row>
    <row r="11" spans="1:7">
      <c r="A11" s="53"/>
      <c r="B11" s="1"/>
      <c r="C11" s="1"/>
      <c r="D11" s="51"/>
      <c r="E11" s="51"/>
      <c r="F11" s="51"/>
      <c r="G11" s="52"/>
    </row>
    <row r="12" spans="1:7">
      <c r="A12" s="50"/>
      <c r="B12" s="1"/>
      <c r="C12" s="1"/>
      <c r="D12" s="51"/>
      <c r="E12" s="51"/>
      <c r="F12" s="51"/>
      <c r="G12" s="52"/>
    </row>
    <row r="13" spans="1:7" s="64" customFormat="1" ht="12.75">
      <c r="A13" s="59"/>
      <c r="B13" s="60"/>
      <c r="C13" s="61" t="s">
        <v>69</v>
      </c>
      <c r="D13" s="62"/>
      <c r="E13" s="62"/>
      <c r="F13" s="62"/>
      <c r="G13" s="63"/>
    </row>
    <row r="14" spans="1:7">
      <c r="A14" s="50"/>
      <c r="B14" s="1"/>
      <c r="C14" s="1"/>
      <c r="D14" s="51"/>
      <c r="E14" s="51"/>
      <c r="F14" s="51"/>
      <c r="G14" s="52"/>
    </row>
    <row r="15" spans="1:7">
      <c r="A15" s="45" t="s">
        <v>797</v>
      </c>
      <c r="B15" s="46" t="s">
        <v>70</v>
      </c>
      <c r="C15" s="47" t="s">
        <v>71</v>
      </c>
      <c r="D15" s="48"/>
      <c r="E15" s="48"/>
      <c r="F15" s="48"/>
      <c r="G15" s="49"/>
    </row>
    <row r="16" spans="1:7">
      <c r="A16" s="50"/>
      <c r="B16" s="1"/>
      <c r="C16" s="65" t="s">
        <v>779</v>
      </c>
      <c r="D16" s="51"/>
      <c r="E16" s="51"/>
      <c r="F16" s="51"/>
      <c r="G16" s="52"/>
    </row>
    <row r="17" spans="1:7">
      <c r="A17" s="50"/>
      <c r="B17" s="1"/>
      <c r="C17" s="65"/>
      <c r="D17" s="51"/>
      <c r="E17" s="51"/>
      <c r="F17" s="51"/>
      <c r="G17" s="52"/>
    </row>
    <row r="18" spans="1:7" ht="51">
      <c r="A18" s="556" t="s">
        <v>798</v>
      </c>
      <c r="B18" s="54" t="s">
        <v>72</v>
      </c>
      <c r="C18" s="66" t="s">
        <v>73</v>
      </c>
      <c r="D18" s="51" t="s">
        <v>54</v>
      </c>
      <c r="E18" s="51">
        <v>1000</v>
      </c>
      <c r="F18" s="51"/>
      <c r="G18" s="52"/>
    </row>
    <row r="19" spans="1:7">
      <c r="A19" s="50"/>
      <c r="B19" s="1"/>
      <c r="C19" s="1"/>
      <c r="D19" s="51"/>
      <c r="E19" s="51"/>
      <c r="F19" s="51"/>
      <c r="G19" s="52"/>
    </row>
    <row r="20" spans="1:7" ht="51">
      <c r="A20" s="556" t="s">
        <v>799</v>
      </c>
      <c r="B20" s="54" t="s">
        <v>74</v>
      </c>
      <c r="C20" s="68" t="s">
        <v>801</v>
      </c>
      <c r="D20" s="69" t="s">
        <v>54</v>
      </c>
      <c r="E20" s="51">
        <f>(4*6)*6</f>
        <v>144</v>
      </c>
      <c r="F20" s="51"/>
      <c r="G20" s="52"/>
    </row>
    <row r="21" spans="1:7">
      <c r="A21" s="50"/>
      <c r="B21" s="1"/>
      <c r="C21" s="68"/>
      <c r="D21" s="69"/>
      <c r="E21" s="51"/>
      <c r="F21" s="51"/>
      <c r="G21" s="52"/>
    </row>
    <row r="22" spans="1:7" ht="51">
      <c r="A22" s="556" t="s">
        <v>800</v>
      </c>
      <c r="B22" s="54" t="s">
        <v>75</v>
      </c>
      <c r="C22" s="70" t="s">
        <v>802</v>
      </c>
      <c r="D22" s="69" t="s">
        <v>15</v>
      </c>
      <c r="E22" s="51">
        <f>((4*2)+(6*2))*6*2.5</f>
        <v>300</v>
      </c>
      <c r="F22" s="51"/>
      <c r="G22" s="52"/>
    </row>
    <row r="23" spans="1:7">
      <c r="A23" s="50"/>
      <c r="B23" s="1"/>
      <c r="C23" s="1"/>
      <c r="D23" s="51"/>
      <c r="E23" s="51"/>
      <c r="F23" s="51"/>
      <c r="G23" s="52"/>
    </row>
    <row r="24" spans="1:7" ht="89.25">
      <c r="A24" s="556" t="s">
        <v>803</v>
      </c>
      <c r="B24" s="54" t="s">
        <v>77</v>
      </c>
      <c r="C24" s="68" t="s">
        <v>780</v>
      </c>
      <c r="D24" s="69" t="s">
        <v>54</v>
      </c>
      <c r="E24" s="51">
        <f>(((34*20*2)+(12*7)+(30*7))-E20)</f>
        <v>1510</v>
      </c>
      <c r="F24" s="51"/>
      <c r="G24" s="52"/>
    </row>
    <row r="25" spans="1:7">
      <c r="A25" s="50"/>
      <c r="B25" s="1"/>
      <c r="C25" s="68"/>
      <c r="D25" s="69"/>
      <c r="E25" s="51"/>
      <c r="F25" s="51"/>
      <c r="G25" s="52"/>
    </row>
    <row r="26" spans="1:7" ht="63.75">
      <c r="A26" s="556" t="s">
        <v>804</v>
      </c>
      <c r="B26" s="54" t="s">
        <v>75</v>
      </c>
      <c r="C26" s="71" t="s">
        <v>781</v>
      </c>
      <c r="D26" s="69" t="s">
        <v>76</v>
      </c>
      <c r="E26" s="51">
        <v>540</v>
      </c>
      <c r="F26" s="51"/>
      <c r="G26" s="52"/>
    </row>
    <row r="27" spans="1:7">
      <c r="A27" s="50"/>
      <c r="B27" s="1"/>
      <c r="C27" s="1"/>
      <c r="D27" s="51"/>
      <c r="E27" s="51"/>
      <c r="F27" s="51"/>
      <c r="G27" s="52"/>
    </row>
    <row r="28" spans="1:7" ht="76.5">
      <c r="A28" s="556" t="s">
        <v>805</v>
      </c>
      <c r="B28" s="54" t="s">
        <v>78</v>
      </c>
      <c r="C28" s="66" t="s">
        <v>793</v>
      </c>
      <c r="D28" s="69" t="s">
        <v>54</v>
      </c>
      <c r="E28" s="51">
        <v>150</v>
      </c>
      <c r="F28" s="51"/>
      <c r="G28" s="52"/>
    </row>
    <row r="29" spans="1:7">
      <c r="A29" s="50"/>
      <c r="B29" s="1"/>
      <c r="C29" s="1"/>
      <c r="D29" s="51"/>
      <c r="E29" s="51"/>
      <c r="F29" s="51"/>
      <c r="G29" s="52"/>
    </row>
    <row r="30" spans="1:7" ht="63.75">
      <c r="A30" s="556" t="s">
        <v>806</v>
      </c>
      <c r="B30" s="54" t="s">
        <v>79</v>
      </c>
      <c r="C30" s="66" t="s">
        <v>782</v>
      </c>
      <c r="D30" s="69" t="s">
        <v>76</v>
      </c>
      <c r="E30" s="51">
        <v>70</v>
      </c>
      <c r="F30" s="51"/>
      <c r="G30" s="52"/>
    </row>
    <row r="31" spans="1:7">
      <c r="A31" s="50"/>
      <c r="B31" s="1"/>
      <c r="C31" s="1"/>
      <c r="D31" s="51"/>
      <c r="E31" s="51"/>
      <c r="F31" s="51"/>
      <c r="G31" s="52"/>
    </row>
    <row r="32" spans="1:7" ht="76.5">
      <c r="A32" s="556" t="s">
        <v>807</v>
      </c>
      <c r="B32" s="54" t="s">
        <v>80</v>
      </c>
      <c r="C32" s="70" t="s">
        <v>783</v>
      </c>
      <c r="D32" s="69" t="s">
        <v>54</v>
      </c>
      <c r="E32" s="51">
        <v>20</v>
      </c>
      <c r="F32" s="51"/>
      <c r="G32" s="52"/>
    </row>
    <row r="33" spans="1:7">
      <c r="A33" s="50"/>
      <c r="B33" s="1"/>
      <c r="C33" s="71"/>
      <c r="D33" s="51"/>
      <c r="E33" s="51"/>
      <c r="F33" s="51"/>
      <c r="G33" s="52"/>
    </row>
    <row r="34" spans="1:7">
      <c r="A34" s="50"/>
      <c r="B34" s="1"/>
      <c r="C34" s="71"/>
      <c r="D34" s="51"/>
      <c r="E34" s="51"/>
      <c r="F34" s="51"/>
      <c r="G34" s="52"/>
    </row>
    <row r="35" spans="1:7" ht="89.25">
      <c r="A35" s="556" t="s">
        <v>808</v>
      </c>
      <c r="B35" s="54" t="s">
        <v>81</v>
      </c>
      <c r="C35" s="58" t="s">
        <v>784</v>
      </c>
      <c r="D35" s="69" t="s">
        <v>54</v>
      </c>
      <c r="E35" s="67" t="s">
        <v>778</v>
      </c>
      <c r="F35" s="51"/>
      <c r="G35" s="52"/>
    </row>
    <row r="36" spans="1:7">
      <c r="A36" s="50"/>
      <c r="B36" s="1"/>
      <c r="C36" s="71"/>
      <c r="D36" s="51"/>
      <c r="E36" s="67"/>
      <c r="F36" s="51"/>
      <c r="G36" s="52"/>
    </row>
    <row r="37" spans="1:7" ht="76.5">
      <c r="A37" s="556" t="s">
        <v>809</v>
      </c>
      <c r="B37" s="54" t="s">
        <v>82</v>
      </c>
      <c r="C37" s="72" t="s">
        <v>785</v>
      </c>
      <c r="D37" s="69" t="s">
        <v>76</v>
      </c>
      <c r="E37" s="67" t="s">
        <v>778</v>
      </c>
      <c r="F37" s="51"/>
      <c r="G37" s="52"/>
    </row>
    <row r="38" spans="1:7">
      <c r="A38" s="50"/>
      <c r="B38" s="1"/>
      <c r="C38" s="71"/>
      <c r="D38" s="51"/>
      <c r="E38" s="51"/>
      <c r="F38" s="51"/>
      <c r="G38" s="52"/>
    </row>
    <row r="39" spans="1:7" s="64" customFormat="1" ht="12.75">
      <c r="A39" s="59"/>
      <c r="B39" s="60"/>
      <c r="C39" s="61" t="s">
        <v>83</v>
      </c>
      <c r="D39" s="62"/>
      <c r="E39" s="62"/>
      <c r="F39" s="62"/>
      <c r="G39" s="63"/>
    </row>
    <row r="40" spans="1:7">
      <c r="A40" s="50"/>
      <c r="B40" s="1"/>
      <c r="C40" s="71"/>
      <c r="D40" s="51"/>
      <c r="E40" s="51"/>
      <c r="F40" s="51"/>
      <c r="G40" s="52"/>
    </row>
    <row r="41" spans="1:7">
      <c r="A41" s="45" t="s">
        <v>810</v>
      </c>
      <c r="B41" s="46" t="s">
        <v>84</v>
      </c>
      <c r="C41" s="47" t="s">
        <v>85</v>
      </c>
      <c r="D41" s="48"/>
      <c r="E41" s="48"/>
      <c r="F41" s="48"/>
      <c r="G41" s="49"/>
    </row>
    <row r="42" spans="1:7">
      <c r="A42" s="50"/>
      <c r="B42" s="1"/>
      <c r="C42" s="71"/>
      <c r="D42" s="51"/>
      <c r="E42" s="51"/>
      <c r="F42" s="51"/>
      <c r="G42" s="52"/>
    </row>
    <row r="43" spans="1:7" ht="89.25">
      <c r="A43" s="556" t="s">
        <v>815</v>
      </c>
      <c r="B43" s="54" t="s">
        <v>86</v>
      </c>
      <c r="C43" s="70" t="s">
        <v>814</v>
      </c>
      <c r="D43" s="69" t="s">
        <v>54</v>
      </c>
      <c r="E43" s="51">
        <v>220</v>
      </c>
      <c r="F43" s="51"/>
      <c r="G43" s="52"/>
    </row>
    <row r="44" spans="1:7">
      <c r="A44" s="50"/>
      <c r="B44" s="1"/>
      <c r="C44" s="71"/>
      <c r="D44" s="51"/>
      <c r="E44" s="51"/>
      <c r="F44" s="51"/>
      <c r="G44" s="52"/>
    </row>
    <row r="45" spans="1:7" ht="63.75">
      <c r="A45" s="556" t="s">
        <v>816</v>
      </c>
      <c r="B45" s="54" t="s">
        <v>87</v>
      </c>
      <c r="C45" s="70" t="s">
        <v>88</v>
      </c>
      <c r="D45" s="69" t="s">
        <v>54</v>
      </c>
      <c r="E45" s="67" t="s">
        <v>778</v>
      </c>
      <c r="F45" s="51"/>
      <c r="G45" s="52"/>
    </row>
    <row r="46" spans="1:7">
      <c r="B46" s="1"/>
      <c r="C46" s="71"/>
      <c r="D46" s="51"/>
      <c r="E46" s="51"/>
      <c r="F46" s="51"/>
      <c r="G46" s="52"/>
    </row>
    <row r="47" spans="1:7" ht="51">
      <c r="A47" s="557" t="s">
        <v>817</v>
      </c>
      <c r="B47" s="54" t="s">
        <v>89</v>
      </c>
      <c r="C47" s="70" t="s">
        <v>90</v>
      </c>
      <c r="D47" s="69" t="s">
        <v>54</v>
      </c>
      <c r="E47" s="67" t="s">
        <v>778</v>
      </c>
      <c r="F47" s="51"/>
      <c r="G47" s="52"/>
    </row>
    <row r="48" spans="1:7">
      <c r="A48" s="50"/>
      <c r="B48" s="1"/>
      <c r="C48" s="71"/>
      <c r="D48" s="51"/>
      <c r="E48" s="51"/>
      <c r="F48" s="51"/>
      <c r="G48" s="52"/>
    </row>
    <row r="49" spans="1:9" s="64" customFormat="1" ht="12.75">
      <c r="A49" s="59"/>
      <c r="B49" s="60"/>
      <c r="C49" s="61" t="s">
        <v>91</v>
      </c>
      <c r="D49" s="62"/>
      <c r="E49" s="62"/>
      <c r="F49" s="62"/>
      <c r="G49" s="63"/>
    </row>
    <row r="50" spans="1:9">
      <c r="A50" s="50"/>
      <c r="B50" s="1"/>
      <c r="C50" s="71"/>
      <c r="D50" s="51"/>
      <c r="E50" s="51"/>
      <c r="F50" s="51"/>
      <c r="G50" s="52"/>
    </row>
    <row r="51" spans="1:9">
      <c r="A51" s="45" t="s">
        <v>818</v>
      </c>
      <c r="B51" s="46" t="s">
        <v>92</v>
      </c>
      <c r="C51" s="47" t="s">
        <v>93</v>
      </c>
      <c r="D51" s="48"/>
      <c r="E51" s="48"/>
      <c r="F51" s="48"/>
      <c r="G51" s="49"/>
    </row>
    <row r="52" spans="1:9">
      <c r="A52" s="50"/>
      <c r="B52" s="1"/>
      <c r="C52" s="71"/>
      <c r="D52" s="51"/>
      <c r="E52" s="51"/>
      <c r="F52" s="51"/>
      <c r="G52" s="52"/>
    </row>
    <row r="53" spans="1:9" ht="63.75">
      <c r="A53" s="556" t="s">
        <v>819</v>
      </c>
      <c r="B53" s="54" t="s">
        <v>94</v>
      </c>
      <c r="C53" s="74" t="s">
        <v>921</v>
      </c>
      <c r="D53" s="69" t="s">
        <v>54</v>
      </c>
      <c r="E53" s="51">
        <f>((34*2+20*2)*7)+(12*2+7*2)*3.5+(30*2+7*2)*3.5 +600</f>
        <v>1748</v>
      </c>
      <c r="F53" s="75"/>
      <c r="G53" s="52"/>
    </row>
    <row r="54" spans="1:9">
      <c r="A54" s="50"/>
      <c r="B54" s="1"/>
      <c r="C54" s="71"/>
      <c r="D54" s="51"/>
      <c r="E54" s="51"/>
      <c r="F54" s="51"/>
      <c r="G54" s="52"/>
    </row>
    <row r="55" spans="1:9" ht="102">
      <c r="A55" s="556" t="s">
        <v>820</v>
      </c>
      <c r="B55" s="54" t="s">
        <v>95</v>
      </c>
      <c r="C55" s="72" t="s">
        <v>96</v>
      </c>
      <c r="D55" s="69" t="s">
        <v>54</v>
      </c>
      <c r="E55" s="51">
        <v>1600</v>
      </c>
      <c r="F55" s="75"/>
      <c r="G55" s="52"/>
      <c r="I55">
        <f>120*8.6</f>
        <v>1032</v>
      </c>
    </row>
    <row r="56" spans="1:9">
      <c r="A56" s="50"/>
      <c r="B56" s="1"/>
      <c r="C56" s="71"/>
      <c r="D56" s="51"/>
      <c r="E56" s="51"/>
      <c r="F56" s="51"/>
      <c r="G56" s="52"/>
    </row>
    <row r="57" spans="1:9" ht="127.5">
      <c r="A57" s="556" t="s">
        <v>821</v>
      </c>
      <c r="B57" s="54" t="s">
        <v>97</v>
      </c>
      <c r="C57" s="72" t="s">
        <v>98</v>
      </c>
      <c r="D57" s="69" t="s">
        <v>54</v>
      </c>
      <c r="E57" s="51">
        <v>1600</v>
      </c>
      <c r="F57" s="75"/>
      <c r="G57" s="52"/>
    </row>
    <row r="58" spans="1:9">
      <c r="A58" s="50"/>
      <c r="B58" s="1"/>
      <c r="C58" s="71"/>
      <c r="D58" s="51"/>
      <c r="E58" s="51"/>
      <c r="F58" s="51"/>
      <c r="G58" s="52"/>
    </row>
    <row r="59" spans="1:9" ht="51">
      <c r="A59" s="556" t="s">
        <v>822</v>
      </c>
      <c r="B59" s="54" t="s">
        <v>99</v>
      </c>
      <c r="C59" s="72" t="s">
        <v>100</v>
      </c>
      <c r="D59" s="69" t="s">
        <v>54</v>
      </c>
      <c r="E59" s="51">
        <f>220</f>
        <v>220</v>
      </c>
      <c r="F59" s="75"/>
      <c r="G59" s="52"/>
    </row>
    <row r="60" spans="1:9">
      <c r="A60" s="50"/>
      <c r="B60" s="1"/>
      <c r="C60" s="71"/>
      <c r="D60" s="51"/>
      <c r="E60" s="51"/>
      <c r="F60" s="51"/>
      <c r="G60" s="52"/>
    </row>
    <row r="61" spans="1:9" ht="102">
      <c r="A61" s="556" t="s">
        <v>823</v>
      </c>
      <c r="B61" s="54" t="s">
        <v>101</v>
      </c>
      <c r="C61" s="72" t="s">
        <v>102</v>
      </c>
      <c r="D61" s="69" t="s">
        <v>54</v>
      </c>
      <c r="E61" s="51">
        <v>200</v>
      </c>
      <c r="F61" s="75"/>
      <c r="G61" s="52"/>
    </row>
    <row r="62" spans="1:9">
      <c r="A62" s="50"/>
      <c r="B62" s="1"/>
      <c r="C62" s="71"/>
      <c r="D62" s="51"/>
      <c r="E62" s="51"/>
      <c r="F62" s="51"/>
      <c r="G62" s="52"/>
    </row>
    <row r="63" spans="1:9">
      <c r="A63" s="59"/>
      <c r="B63" s="60"/>
      <c r="C63" s="61" t="s">
        <v>103</v>
      </c>
      <c r="D63" s="62"/>
      <c r="E63" s="62"/>
      <c r="F63" s="62"/>
      <c r="G63" s="63"/>
    </row>
    <row r="64" spans="1:9">
      <c r="A64" s="50"/>
      <c r="B64" s="1"/>
      <c r="C64" s="71"/>
      <c r="D64" s="51"/>
      <c r="E64" s="51"/>
      <c r="F64" s="51"/>
      <c r="G64" s="52"/>
    </row>
    <row r="65" spans="1:7">
      <c r="A65" s="45" t="s">
        <v>825</v>
      </c>
      <c r="B65" s="46" t="s">
        <v>104</v>
      </c>
      <c r="C65" s="47" t="s">
        <v>105</v>
      </c>
      <c r="D65" s="48"/>
      <c r="E65" s="48"/>
      <c r="F65" s="48"/>
      <c r="G65" s="49"/>
    </row>
    <row r="66" spans="1:7">
      <c r="A66" s="50"/>
      <c r="B66" s="1"/>
      <c r="C66" s="71"/>
      <c r="D66" s="51"/>
      <c r="E66" s="51"/>
      <c r="F66" s="51"/>
      <c r="G66" s="52"/>
    </row>
    <row r="67" spans="1:7" ht="89.25">
      <c r="A67" s="556" t="s">
        <v>826</v>
      </c>
      <c r="B67" s="76" t="s">
        <v>106</v>
      </c>
      <c r="C67" s="68" t="s">
        <v>969</v>
      </c>
      <c r="D67" s="69" t="s">
        <v>54</v>
      </c>
      <c r="E67" s="51">
        <f>E53</f>
        <v>1748</v>
      </c>
      <c r="F67" s="51"/>
      <c r="G67" s="52"/>
    </row>
    <row r="68" spans="1:7">
      <c r="A68" s="50"/>
      <c r="B68" s="1"/>
      <c r="C68" s="71"/>
      <c r="D68" s="51"/>
      <c r="E68" s="51"/>
      <c r="F68" s="51"/>
      <c r="G68" s="52"/>
    </row>
    <row r="69" spans="1:7" ht="102">
      <c r="A69" s="556" t="s">
        <v>827</v>
      </c>
      <c r="B69" s="76" t="s">
        <v>107</v>
      </c>
      <c r="C69" s="72" t="s">
        <v>108</v>
      </c>
      <c r="D69" s="69" t="s">
        <v>54</v>
      </c>
      <c r="E69" s="51">
        <f>E55</f>
        <v>1600</v>
      </c>
      <c r="F69" s="51"/>
      <c r="G69" s="52"/>
    </row>
    <row r="70" spans="1:7">
      <c r="A70" s="50"/>
      <c r="B70" s="1"/>
      <c r="C70" s="71"/>
      <c r="D70" s="51"/>
      <c r="E70" s="51"/>
      <c r="F70" s="51"/>
      <c r="G70" s="52"/>
    </row>
    <row r="71" spans="1:7">
      <c r="A71" s="50"/>
      <c r="B71" s="1"/>
      <c r="C71" s="71"/>
      <c r="D71" s="51"/>
      <c r="E71" s="51"/>
      <c r="F71" s="51"/>
      <c r="G71" s="52"/>
    </row>
    <row r="72" spans="1:7" ht="63.75">
      <c r="A72" s="556" t="s">
        <v>828</v>
      </c>
      <c r="B72" s="76" t="s">
        <v>109</v>
      </c>
      <c r="C72" s="77" t="s">
        <v>824</v>
      </c>
      <c r="D72" s="69" t="s">
        <v>54</v>
      </c>
      <c r="E72" s="51">
        <v>1500</v>
      </c>
      <c r="F72" s="51"/>
      <c r="G72" s="52"/>
    </row>
    <row r="73" spans="1:7">
      <c r="A73" s="50"/>
      <c r="B73" s="1"/>
      <c r="C73" s="71"/>
      <c r="D73" s="51"/>
      <c r="E73" s="51"/>
      <c r="F73" s="51"/>
      <c r="G73" s="52"/>
    </row>
    <row r="74" spans="1:7" ht="38.25">
      <c r="A74" s="556" t="s">
        <v>829</v>
      </c>
      <c r="B74" s="76" t="s">
        <v>110</v>
      </c>
      <c r="C74" s="70" t="s">
        <v>111</v>
      </c>
      <c r="D74" s="69" t="s">
        <v>54</v>
      </c>
      <c r="E74" s="51" t="s">
        <v>778</v>
      </c>
      <c r="F74" s="51"/>
      <c r="G74" s="52"/>
    </row>
    <row r="75" spans="1:7">
      <c r="A75" s="50"/>
      <c r="B75" s="1"/>
      <c r="C75" s="71"/>
      <c r="D75" s="51"/>
      <c r="E75" s="51"/>
      <c r="F75" s="51"/>
      <c r="G75" s="52"/>
    </row>
    <row r="76" spans="1:7" ht="76.5">
      <c r="A76" s="556" t="s">
        <v>830</v>
      </c>
      <c r="B76" s="76" t="s">
        <v>112</v>
      </c>
      <c r="C76" s="70" t="s">
        <v>113</v>
      </c>
      <c r="D76" s="69" t="s">
        <v>54</v>
      </c>
      <c r="E76" s="51">
        <v>20</v>
      </c>
      <c r="F76" s="51"/>
      <c r="G76" s="52"/>
    </row>
    <row r="77" spans="1:7">
      <c r="A77" s="50"/>
      <c r="B77" s="1"/>
      <c r="C77" s="71"/>
      <c r="D77" s="51"/>
      <c r="E77" s="51"/>
      <c r="F77" s="51"/>
      <c r="G77" s="52"/>
    </row>
    <row r="78" spans="1:7">
      <c r="A78" s="59"/>
      <c r="B78" s="60"/>
      <c r="C78" s="61" t="s">
        <v>114</v>
      </c>
      <c r="D78" s="62"/>
      <c r="E78" s="62"/>
      <c r="F78" s="62"/>
      <c r="G78" s="63"/>
    </row>
    <row r="79" spans="1:7">
      <c r="A79" s="50"/>
      <c r="B79" s="1"/>
      <c r="C79" s="1"/>
      <c r="D79" s="51"/>
      <c r="E79" s="51"/>
      <c r="F79" s="51"/>
      <c r="G79" s="52"/>
    </row>
    <row r="80" spans="1:7">
      <c r="A80" s="45" t="s">
        <v>834</v>
      </c>
      <c r="B80" s="46" t="s">
        <v>115</v>
      </c>
      <c r="C80" s="47" t="s">
        <v>116</v>
      </c>
      <c r="D80" s="48"/>
      <c r="E80" s="48"/>
      <c r="F80" s="48"/>
      <c r="G80" s="49"/>
    </row>
    <row r="81" spans="1:9" ht="25.5">
      <c r="A81" s="50"/>
      <c r="B81" s="1"/>
      <c r="C81" s="80" t="s">
        <v>786</v>
      </c>
      <c r="D81" s="51"/>
      <c r="E81" s="51"/>
      <c r="F81" s="51"/>
      <c r="G81" s="52"/>
    </row>
    <row r="82" spans="1:9">
      <c r="A82" s="50"/>
      <c r="B82" s="1"/>
      <c r="C82" s="71"/>
      <c r="D82" s="51"/>
      <c r="E82" s="51"/>
      <c r="F82" s="51"/>
      <c r="G82" s="52"/>
    </row>
    <row r="83" spans="1:9" ht="76.5">
      <c r="A83" s="556" t="s">
        <v>835</v>
      </c>
      <c r="B83" s="76" t="s">
        <v>117</v>
      </c>
      <c r="C83" s="58" t="s">
        <v>831</v>
      </c>
      <c r="D83" s="51" t="s">
        <v>118</v>
      </c>
      <c r="E83" s="51">
        <v>1300</v>
      </c>
      <c r="F83" s="51"/>
      <c r="G83" s="52"/>
    </row>
    <row r="84" spans="1:9">
      <c r="A84" s="50"/>
      <c r="B84" s="1"/>
      <c r="C84" s="71"/>
      <c r="D84" s="51"/>
      <c r="E84" s="51"/>
      <c r="F84" s="51"/>
      <c r="G84" s="52"/>
    </row>
    <row r="85" spans="1:9" ht="89.25">
      <c r="A85" s="556" t="s">
        <v>836</v>
      </c>
      <c r="B85" s="76" t="s">
        <v>119</v>
      </c>
      <c r="C85" s="78" t="s">
        <v>832</v>
      </c>
      <c r="D85" s="51" t="s">
        <v>76</v>
      </c>
      <c r="E85" s="51">
        <v>50</v>
      </c>
      <c r="F85" s="51"/>
      <c r="G85" s="52"/>
      <c r="I85">
        <f>5*5</f>
        <v>25</v>
      </c>
    </row>
    <row r="86" spans="1:9">
      <c r="A86" s="50"/>
      <c r="B86" s="1"/>
      <c r="C86" s="71"/>
      <c r="D86" s="51"/>
      <c r="E86" s="51"/>
      <c r="F86" s="51"/>
      <c r="G86" s="52"/>
    </row>
    <row r="87" spans="1:9" ht="114.75">
      <c r="A87" s="556" t="s">
        <v>837</v>
      </c>
      <c r="B87" s="76" t="s">
        <v>120</v>
      </c>
      <c r="C87" s="79" t="s">
        <v>787</v>
      </c>
      <c r="D87" s="51" t="s">
        <v>76</v>
      </c>
      <c r="E87" s="51" t="s">
        <v>833</v>
      </c>
      <c r="F87" s="51"/>
      <c r="G87" s="52"/>
    </row>
    <row r="88" spans="1:9">
      <c r="A88" s="50"/>
      <c r="B88" s="1"/>
      <c r="C88" s="71"/>
      <c r="D88" s="51"/>
      <c r="E88" s="51"/>
      <c r="F88" s="51"/>
      <c r="G88" s="52"/>
    </row>
    <row r="89" spans="1:9" ht="63.75">
      <c r="A89" s="556" t="s">
        <v>838</v>
      </c>
      <c r="B89" s="76" t="s">
        <v>121</v>
      </c>
      <c r="C89" s="58" t="s">
        <v>122</v>
      </c>
      <c r="D89" s="51" t="s">
        <v>118</v>
      </c>
      <c r="E89" s="51">
        <v>700</v>
      </c>
      <c r="F89" s="51"/>
      <c r="G89" s="52"/>
    </row>
    <row r="90" spans="1:9">
      <c r="A90" s="50"/>
      <c r="B90" s="1"/>
      <c r="C90" s="71"/>
      <c r="D90" s="51"/>
      <c r="E90" s="51"/>
      <c r="F90" s="51"/>
      <c r="G90" s="52"/>
    </row>
    <row r="91" spans="1:9">
      <c r="A91" s="59"/>
      <c r="B91" s="60"/>
      <c r="C91" s="61" t="s">
        <v>123</v>
      </c>
      <c r="D91" s="62"/>
      <c r="E91" s="62"/>
      <c r="F91" s="62"/>
      <c r="G91" s="63"/>
    </row>
    <row r="92" spans="1:9" s="561" customFormat="1">
      <c r="A92" s="558"/>
      <c r="B92" s="3"/>
      <c r="C92" s="71"/>
      <c r="D92" s="559"/>
      <c r="E92" s="559"/>
      <c r="F92" s="559"/>
      <c r="G92" s="560"/>
    </row>
    <row r="93" spans="1:9">
      <c r="A93" s="45" t="s">
        <v>840</v>
      </c>
      <c r="B93" s="46" t="s">
        <v>124</v>
      </c>
      <c r="C93" s="47" t="s">
        <v>852</v>
      </c>
      <c r="D93" s="48"/>
      <c r="E93" s="48"/>
      <c r="F93" s="48"/>
      <c r="G93" s="49"/>
    </row>
    <row r="94" spans="1:9" ht="38.25">
      <c r="A94" s="50"/>
      <c r="B94" s="1"/>
      <c r="C94" s="80" t="s">
        <v>839</v>
      </c>
      <c r="D94" s="51"/>
      <c r="E94" s="51"/>
      <c r="F94" s="51"/>
      <c r="G94" s="52"/>
    </row>
    <row r="95" spans="1:9">
      <c r="A95" s="50"/>
      <c r="B95" s="1"/>
      <c r="C95" s="71"/>
      <c r="D95" s="51"/>
      <c r="E95" s="51"/>
      <c r="F95" s="51"/>
      <c r="G95" s="52"/>
    </row>
    <row r="96" spans="1:9" ht="140.25">
      <c r="A96" s="556" t="s">
        <v>841</v>
      </c>
      <c r="B96" s="76" t="s">
        <v>125</v>
      </c>
      <c r="C96" s="70" t="s">
        <v>844</v>
      </c>
      <c r="D96" s="51" t="s">
        <v>54</v>
      </c>
      <c r="E96" s="51">
        <v>15</v>
      </c>
      <c r="F96" s="51"/>
      <c r="G96" s="52"/>
    </row>
    <row r="97" spans="1:7">
      <c r="A97" s="53"/>
      <c r="B97" s="76"/>
      <c r="C97" s="81"/>
      <c r="D97" s="51"/>
      <c r="E97" s="51"/>
      <c r="F97" s="51"/>
      <c r="G97" s="52"/>
    </row>
    <row r="98" spans="1:7">
      <c r="A98" s="53"/>
      <c r="B98" s="76"/>
      <c r="C98" s="81"/>
      <c r="D98" s="51"/>
      <c r="E98" s="51"/>
      <c r="F98" s="51"/>
      <c r="G98" s="52"/>
    </row>
    <row r="99" spans="1:7">
      <c r="A99" s="556" t="s">
        <v>842</v>
      </c>
      <c r="B99" s="76" t="s">
        <v>126</v>
      </c>
      <c r="C99" s="70" t="s">
        <v>788</v>
      </c>
      <c r="D99" s="51" t="s">
        <v>54</v>
      </c>
      <c r="E99" s="51" t="s">
        <v>778</v>
      </c>
      <c r="F99" s="51"/>
      <c r="G99" s="52"/>
    </row>
    <row r="100" spans="1:7">
      <c r="A100" s="50"/>
      <c r="B100" s="1"/>
      <c r="C100" s="71"/>
      <c r="D100" s="51"/>
      <c r="E100" s="51"/>
      <c r="F100" s="51"/>
      <c r="G100" s="52"/>
    </row>
    <row r="101" spans="1:7" ht="165.75">
      <c r="A101" s="556" t="s">
        <v>843</v>
      </c>
      <c r="B101" s="76" t="s">
        <v>127</v>
      </c>
      <c r="C101" s="70" t="s">
        <v>970</v>
      </c>
      <c r="D101" s="51" t="s">
        <v>54</v>
      </c>
      <c r="E101" s="51">
        <v>32</v>
      </c>
      <c r="F101" s="51"/>
      <c r="G101" s="52"/>
    </row>
    <row r="102" spans="1:7">
      <c r="A102" s="50"/>
      <c r="B102" s="1"/>
      <c r="C102" s="71"/>
      <c r="D102" s="51"/>
      <c r="E102" s="51"/>
      <c r="F102" s="51"/>
      <c r="G102" s="52"/>
    </row>
    <row r="103" spans="1:7">
      <c r="A103" s="59"/>
      <c r="B103" s="60"/>
      <c r="C103" s="61" t="s">
        <v>128</v>
      </c>
      <c r="D103" s="62"/>
      <c r="E103" s="62"/>
      <c r="F103" s="62"/>
      <c r="G103" s="63"/>
    </row>
    <row r="104" spans="1:7">
      <c r="A104" s="50"/>
      <c r="B104" s="1"/>
      <c r="C104" s="1"/>
      <c r="D104" s="51"/>
      <c r="E104" s="51"/>
      <c r="F104" s="51"/>
      <c r="G104" s="52"/>
    </row>
    <row r="105" spans="1:7">
      <c r="A105" s="45" t="s">
        <v>853</v>
      </c>
      <c r="B105" s="46" t="s">
        <v>129</v>
      </c>
      <c r="C105" s="47" t="s">
        <v>846</v>
      </c>
      <c r="D105" s="48"/>
      <c r="E105" s="48"/>
      <c r="F105" s="48"/>
      <c r="G105" s="49"/>
    </row>
    <row r="106" spans="1:7" ht="51">
      <c r="A106" s="50"/>
      <c r="B106" s="1"/>
      <c r="C106" s="80" t="s">
        <v>845</v>
      </c>
      <c r="D106" s="51"/>
      <c r="E106" s="51"/>
      <c r="F106" s="51"/>
      <c r="G106" s="52"/>
    </row>
    <row r="107" spans="1:7">
      <c r="A107" s="50"/>
      <c r="B107" s="1"/>
      <c r="C107" s="71"/>
      <c r="D107" s="51"/>
      <c r="E107" s="51"/>
      <c r="F107" s="51"/>
      <c r="G107" s="52"/>
    </row>
    <row r="108" spans="1:7" ht="76.5">
      <c r="A108" s="556" t="s">
        <v>854</v>
      </c>
      <c r="B108" s="76" t="s">
        <v>130</v>
      </c>
      <c r="C108" s="82" t="s">
        <v>1007</v>
      </c>
      <c r="D108" s="51" t="s">
        <v>54</v>
      </c>
      <c r="E108" s="51">
        <f>(60+70)*3</f>
        <v>390</v>
      </c>
      <c r="F108" s="51"/>
      <c r="G108" s="52"/>
    </row>
    <row r="109" spans="1:7">
      <c r="A109" s="50"/>
      <c r="B109" s="1"/>
      <c r="C109" s="71"/>
      <c r="D109" s="51"/>
      <c r="E109" s="51"/>
      <c r="F109" s="51"/>
      <c r="G109" s="52"/>
    </row>
    <row r="110" spans="1:7" ht="127.5">
      <c r="A110" s="556" t="s">
        <v>855</v>
      </c>
      <c r="B110" s="76" t="s">
        <v>131</v>
      </c>
      <c r="C110" s="58" t="s">
        <v>850</v>
      </c>
      <c r="D110" s="51" t="s">
        <v>54</v>
      </c>
      <c r="E110" s="51">
        <f>(2*1.5)*34</f>
        <v>102</v>
      </c>
      <c r="F110" s="51"/>
      <c r="G110" s="52"/>
    </row>
    <row r="111" spans="1:7">
      <c r="A111" s="50"/>
      <c r="B111" s="1"/>
      <c r="C111" s="71"/>
      <c r="D111" s="51"/>
      <c r="E111" s="51"/>
      <c r="F111" s="51"/>
      <c r="G111" s="52"/>
    </row>
    <row r="112" spans="1:7" ht="114.75">
      <c r="A112" s="557" t="s">
        <v>856</v>
      </c>
      <c r="B112" s="76" t="s">
        <v>847</v>
      </c>
      <c r="C112" s="58" t="s">
        <v>851</v>
      </c>
      <c r="D112" s="51" t="s">
        <v>54</v>
      </c>
      <c r="E112" s="51">
        <f>(2*1.5)*34</f>
        <v>102</v>
      </c>
      <c r="F112" s="51"/>
      <c r="G112" s="52"/>
    </row>
    <row r="113" spans="1:7" ht="76.5">
      <c r="A113" s="556" t="s">
        <v>857</v>
      </c>
      <c r="B113" s="76" t="s">
        <v>132</v>
      </c>
      <c r="C113" s="58" t="s">
        <v>849</v>
      </c>
      <c r="D113" s="51" t="s">
        <v>54</v>
      </c>
      <c r="E113" s="56">
        <f>(2.5*0.75)*25</f>
        <v>46.875</v>
      </c>
      <c r="F113" s="51"/>
      <c r="G113" s="562"/>
    </row>
    <row r="114" spans="1:7">
      <c r="A114" s="50"/>
      <c r="B114" s="1"/>
      <c r="C114" s="1"/>
      <c r="D114" s="51"/>
      <c r="E114" s="51"/>
      <c r="F114" s="51"/>
      <c r="G114" s="52"/>
    </row>
    <row r="115" spans="1:7" ht="127.5">
      <c r="A115" s="556" t="s">
        <v>858</v>
      </c>
      <c r="B115" s="76" t="s">
        <v>133</v>
      </c>
      <c r="C115" s="72" t="s">
        <v>848</v>
      </c>
      <c r="D115" s="51" t="s">
        <v>54</v>
      </c>
      <c r="E115" s="51">
        <f>(0.75*0.75)*12</f>
        <v>6.75</v>
      </c>
      <c r="F115" s="51"/>
      <c r="G115" s="52"/>
    </row>
    <row r="116" spans="1:7" ht="114.75">
      <c r="A116" s="556" t="s">
        <v>860</v>
      </c>
      <c r="B116" s="76" t="s">
        <v>135</v>
      </c>
      <c r="C116" s="72" t="s">
        <v>1006</v>
      </c>
      <c r="D116" s="51" t="s">
        <v>15</v>
      </c>
      <c r="E116" s="51">
        <f>(6*4*3)+(2*12*7.5)+200</f>
        <v>452</v>
      </c>
      <c r="F116" s="51"/>
      <c r="G116" s="52"/>
    </row>
    <row r="117" spans="1:7" ht="38.25">
      <c r="A117" s="556" t="s">
        <v>863</v>
      </c>
      <c r="B117" s="76" t="s">
        <v>136</v>
      </c>
      <c r="C117" s="72" t="s">
        <v>861</v>
      </c>
      <c r="D117" s="51" t="s">
        <v>15</v>
      </c>
      <c r="E117" s="51">
        <v>125</v>
      </c>
      <c r="F117" s="51"/>
      <c r="G117" s="52"/>
    </row>
    <row r="118" spans="1:7">
      <c r="A118" s="50"/>
      <c r="B118" s="1"/>
      <c r="C118" s="1"/>
      <c r="D118" s="51"/>
      <c r="E118" s="51"/>
      <c r="F118" s="51"/>
      <c r="G118" s="52"/>
    </row>
    <row r="119" spans="1:7">
      <c r="A119" s="59"/>
      <c r="B119" s="60"/>
      <c r="C119" s="61" t="s">
        <v>859</v>
      </c>
      <c r="D119" s="62"/>
      <c r="E119" s="62"/>
      <c r="F119" s="62"/>
      <c r="G119" s="563"/>
    </row>
    <row r="120" spans="1:7">
      <c r="A120" s="50"/>
      <c r="B120" s="1"/>
      <c r="C120" s="71"/>
      <c r="D120" s="51"/>
      <c r="E120" s="51"/>
      <c r="F120" s="51"/>
      <c r="G120" s="52"/>
    </row>
    <row r="121" spans="1:7">
      <c r="A121" s="45" t="s">
        <v>864</v>
      </c>
      <c r="B121" s="46" t="s">
        <v>137</v>
      </c>
      <c r="C121" s="47" t="s">
        <v>138</v>
      </c>
      <c r="D121" s="48"/>
      <c r="E121" s="48"/>
      <c r="F121" s="48"/>
      <c r="G121" s="49"/>
    </row>
    <row r="122" spans="1:7">
      <c r="A122" s="50"/>
      <c r="B122" s="1"/>
      <c r="C122" s="71"/>
      <c r="D122" s="51"/>
      <c r="E122" s="51"/>
      <c r="F122" s="51"/>
      <c r="G122" s="52"/>
    </row>
    <row r="123" spans="1:7" ht="76.5">
      <c r="A123" s="556" t="s">
        <v>865</v>
      </c>
      <c r="B123" s="76" t="s">
        <v>139</v>
      </c>
      <c r="C123" s="83" t="s">
        <v>140</v>
      </c>
      <c r="D123" s="51" t="s">
        <v>54</v>
      </c>
      <c r="E123" s="51">
        <v>10</v>
      </c>
      <c r="F123" s="51"/>
      <c r="G123" s="52"/>
    </row>
    <row r="124" spans="1:7">
      <c r="A124" s="50"/>
      <c r="B124" s="1"/>
      <c r="C124" s="1"/>
      <c r="D124" s="51"/>
      <c r="E124" s="51"/>
      <c r="F124" s="51"/>
      <c r="G124" s="52"/>
    </row>
    <row r="125" spans="1:7">
      <c r="A125" s="59"/>
      <c r="B125" s="60"/>
      <c r="C125" s="61" t="s">
        <v>141</v>
      </c>
      <c r="D125" s="62"/>
      <c r="E125" s="62"/>
      <c r="F125" s="62"/>
      <c r="G125" s="63"/>
    </row>
    <row r="126" spans="1:7">
      <c r="A126" s="50"/>
      <c r="B126" s="1"/>
      <c r="C126" s="71"/>
      <c r="D126" s="51"/>
      <c r="E126" s="51"/>
      <c r="F126" s="51"/>
      <c r="G126" s="52"/>
    </row>
    <row r="127" spans="1:7">
      <c r="A127" s="45" t="s">
        <v>866</v>
      </c>
      <c r="B127" s="46" t="s">
        <v>142</v>
      </c>
      <c r="C127" s="47" t="s">
        <v>143</v>
      </c>
      <c r="D127" s="48"/>
      <c r="E127" s="48"/>
      <c r="F127" s="48"/>
      <c r="G127" s="49"/>
    </row>
    <row r="128" spans="1:7">
      <c r="A128" s="50"/>
      <c r="B128" s="1"/>
      <c r="C128" s="71"/>
      <c r="D128" s="51"/>
      <c r="E128" s="51"/>
      <c r="F128" s="51"/>
      <c r="G128" s="52"/>
    </row>
    <row r="129" spans="1:7" ht="63.75">
      <c r="A129" s="556" t="s">
        <v>867</v>
      </c>
      <c r="B129" s="76" t="s">
        <v>144</v>
      </c>
      <c r="C129" s="84" t="s">
        <v>145</v>
      </c>
      <c r="D129" s="85" t="s">
        <v>54</v>
      </c>
      <c r="E129" s="51">
        <f>(1*2)*7</f>
        <v>14</v>
      </c>
      <c r="F129" s="51"/>
      <c r="G129" s="52"/>
    </row>
    <row r="130" spans="1:7">
      <c r="A130" s="50"/>
      <c r="B130" s="1"/>
      <c r="C130" s="71"/>
      <c r="D130" s="51"/>
      <c r="E130" s="51"/>
      <c r="F130" s="51"/>
      <c r="G130" s="52"/>
    </row>
    <row r="131" spans="1:7" ht="114.75">
      <c r="A131" s="556" t="s">
        <v>868</v>
      </c>
      <c r="B131" s="76" t="s">
        <v>146</v>
      </c>
      <c r="C131" s="66" t="s">
        <v>862</v>
      </c>
      <c r="D131" s="85" t="s">
        <v>54</v>
      </c>
      <c r="E131" s="51">
        <v>1800</v>
      </c>
      <c r="F131" s="51"/>
      <c r="G131" s="52"/>
    </row>
    <row r="132" spans="1:7">
      <c r="A132" s="50"/>
      <c r="B132" s="1"/>
      <c r="C132" s="71"/>
      <c r="D132" s="51"/>
      <c r="E132" s="51"/>
      <c r="F132" s="51"/>
      <c r="G132" s="52"/>
    </row>
    <row r="133" spans="1:7" ht="63.75">
      <c r="A133" s="556" t="s">
        <v>869</v>
      </c>
      <c r="B133" s="76" t="s">
        <v>147</v>
      </c>
      <c r="C133" s="74" t="s">
        <v>148</v>
      </c>
      <c r="D133" s="51" t="s">
        <v>118</v>
      </c>
      <c r="E133" s="51">
        <v>500</v>
      </c>
      <c r="F133" s="51"/>
      <c r="G133" s="52"/>
    </row>
    <row r="134" spans="1:7">
      <c r="A134" s="50"/>
      <c r="B134" s="1"/>
      <c r="C134" s="71"/>
      <c r="D134" s="51"/>
      <c r="E134" s="51"/>
      <c r="F134" s="51"/>
      <c r="G134" s="52"/>
    </row>
    <row r="135" spans="1:7" ht="38.25">
      <c r="A135" s="556" t="s">
        <v>870</v>
      </c>
      <c r="B135" s="76" t="s">
        <v>149</v>
      </c>
      <c r="C135" s="86" t="s">
        <v>150</v>
      </c>
      <c r="D135" s="51" t="s">
        <v>54</v>
      </c>
      <c r="E135" s="51">
        <v>125</v>
      </c>
      <c r="F135" s="51"/>
      <c r="G135" s="52"/>
    </row>
    <row r="136" spans="1:7">
      <c r="A136" s="50"/>
      <c r="B136" s="1"/>
      <c r="C136" s="71"/>
      <c r="D136" s="51"/>
      <c r="E136" s="51"/>
      <c r="F136" s="51"/>
      <c r="G136" s="52"/>
    </row>
    <row r="137" spans="1:7" ht="25.5">
      <c r="A137" s="556" t="s">
        <v>871</v>
      </c>
      <c r="B137" s="76" t="s">
        <v>151</v>
      </c>
      <c r="C137" s="73" t="s">
        <v>152</v>
      </c>
      <c r="D137" s="85" t="s">
        <v>54</v>
      </c>
      <c r="E137" s="51" t="s">
        <v>778</v>
      </c>
      <c r="F137" s="51"/>
      <c r="G137" s="52"/>
    </row>
    <row r="138" spans="1:7">
      <c r="A138" s="50"/>
      <c r="B138" s="1"/>
      <c r="C138" s="71"/>
      <c r="D138" s="51"/>
      <c r="E138" s="51"/>
      <c r="F138" s="51"/>
      <c r="G138" s="52"/>
    </row>
    <row r="139" spans="1:7" ht="38.25">
      <c r="A139" s="556" t="s">
        <v>872</v>
      </c>
      <c r="B139" s="76" t="s">
        <v>153</v>
      </c>
      <c r="C139" s="58" t="s">
        <v>154</v>
      </c>
      <c r="D139" s="85" t="s">
        <v>54</v>
      </c>
      <c r="E139" s="51" t="s">
        <v>778</v>
      </c>
      <c r="F139" s="51"/>
      <c r="G139" s="52"/>
    </row>
    <row r="140" spans="1:7">
      <c r="A140" s="50"/>
      <c r="B140" s="1"/>
      <c r="C140" s="71"/>
      <c r="D140" s="51"/>
      <c r="E140" s="51"/>
      <c r="F140" s="51"/>
      <c r="G140" s="52"/>
    </row>
    <row r="141" spans="1:7" ht="63.75">
      <c r="A141" s="556" t="s">
        <v>873</v>
      </c>
      <c r="B141" s="76" t="s">
        <v>155</v>
      </c>
      <c r="C141" s="87" t="s">
        <v>156</v>
      </c>
      <c r="D141" s="51" t="s">
        <v>134</v>
      </c>
      <c r="E141" s="51">
        <v>15</v>
      </c>
      <c r="F141" s="51"/>
      <c r="G141" s="52"/>
    </row>
    <row r="142" spans="1:7">
      <c r="A142" s="50"/>
      <c r="B142" s="1"/>
      <c r="C142" s="71"/>
      <c r="D142" s="51"/>
      <c r="E142" s="51"/>
      <c r="F142" s="51"/>
      <c r="G142" s="52"/>
    </row>
    <row r="143" spans="1:7" ht="51">
      <c r="A143" s="556" t="s">
        <v>874</v>
      </c>
      <c r="B143" s="76" t="s">
        <v>157</v>
      </c>
      <c r="C143" s="555" t="s">
        <v>789</v>
      </c>
      <c r="D143" s="51" t="s">
        <v>790</v>
      </c>
      <c r="E143" s="51" t="s">
        <v>778</v>
      </c>
      <c r="F143" s="51"/>
      <c r="G143" s="52"/>
    </row>
    <row r="144" spans="1:7">
      <c r="A144" s="50"/>
      <c r="B144" s="1"/>
      <c r="C144" s="71"/>
      <c r="D144" s="51"/>
      <c r="E144" s="51"/>
      <c r="F144" s="51"/>
      <c r="G144" s="52"/>
    </row>
    <row r="145" spans="1:7" ht="76.5">
      <c r="A145" s="556" t="s">
        <v>875</v>
      </c>
      <c r="B145" s="76" t="s">
        <v>159</v>
      </c>
      <c r="C145" s="74" t="s">
        <v>791</v>
      </c>
      <c r="D145" s="51" t="s">
        <v>54</v>
      </c>
      <c r="E145" s="51" t="s">
        <v>778</v>
      </c>
      <c r="F145" s="51"/>
      <c r="G145" s="52"/>
    </row>
    <row r="146" spans="1:7">
      <c r="A146" s="50"/>
      <c r="B146" s="1"/>
      <c r="C146" s="71"/>
      <c r="D146" s="51"/>
      <c r="E146" s="51"/>
      <c r="F146" s="51"/>
      <c r="G146" s="52"/>
    </row>
    <row r="147" spans="1:7" ht="63.75">
      <c r="A147" s="556" t="s">
        <v>876</v>
      </c>
      <c r="B147" s="76" t="s">
        <v>151</v>
      </c>
      <c r="C147" s="84" t="s">
        <v>158</v>
      </c>
      <c r="D147" s="85" t="s">
        <v>54</v>
      </c>
      <c r="E147" s="51" t="s">
        <v>778</v>
      </c>
      <c r="F147" s="51"/>
      <c r="G147" s="52"/>
    </row>
    <row r="148" spans="1:7" ht="25.5">
      <c r="A148" s="556" t="s">
        <v>881</v>
      </c>
      <c r="B148" s="76" t="s">
        <v>153</v>
      </c>
      <c r="C148" s="84" t="s">
        <v>880</v>
      </c>
      <c r="D148" s="85" t="s">
        <v>15</v>
      </c>
      <c r="E148" s="51">
        <v>204</v>
      </c>
      <c r="F148" s="51"/>
      <c r="G148" s="52"/>
    </row>
    <row r="149" spans="1:7" ht="38.25">
      <c r="A149" s="556" t="s">
        <v>945</v>
      </c>
      <c r="B149" s="76" t="s">
        <v>155</v>
      </c>
      <c r="C149" s="84" t="s">
        <v>948</v>
      </c>
      <c r="D149" s="85" t="s">
        <v>134</v>
      </c>
      <c r="E149" s="51">
        <v>40</v>
      </c>
      <c r="F149" s="51"/>
      <c r="G149" s="52"/>
    </row>
    <row r="150" spans="1:7" ht="63.75">
      <c r="A150" s="556" t="s">
        <v>946</v>
      </c>
      <c r="B150" s="76" t="s">
        <v>157</v>
      </c>
      <c r="C150" s="84" t="s">
        <v>882</v>
      </c>
      <c r="D150" s="85" t="s">
        <v>134</v>
      </c>
      <c r="E150" s="51">
        <v>4</v>
      </c>
      <c r="F150" s="51"/>
      <c r="G150" s="52"/>
    </row>
    <row r="151" spans="1:7" ht="38.25">
      <c r="A151" s="556" t="s">
        <v>947</v>
      </c>
      <c r="B151" s="76" t="s">
        <v>159</v>
      </c>
      <c r="C151" s="84" t="s">
        <v>883</v>
      </c>
      <c r="D151" s="85" t="s">
        <v>15</v>
      </c>
      <c r="E151" s="51">
        <f>0.3*4</f>
        <v>1.2</v>
      </c>
      <c r="F151" s="51"/>
      <c r="G151" s="52"/>
    </row>
    <row r="152" spans="1:7" ht="25.5">
      <c r="A152" s="556" t="s">
        <v>949</v>
      </c>
      <c r="B152" s="76" t="s">
        <v>950</v>
      </c>
      <c r="C152" s="71" t="s">
        <v>951</v>
      </c>
      <c r="D152" s="51" t="s">
        <v>15</v>
      </c>
      <c r="E152" s="51">
        <v>100</v>
      </c>
      <c r="F152" s="51"/>
      <c r="G152" s="52"/>
    </row>
    <row r="153" spans="1:7">
      <c r="A153" s="59"/>
      <c r="B153" s="60"/>
      <c r="C153" s="61" t="s">
        <v>160</v>
      </c>
      <c r="D153" s="62"/>
      <c r="E153" s="62"/>
      <c r="F153" s="62"/>
      <c r="G153" s="63"/>
    </row>
    <row r="154" spans="1:7">
      <c r="A154" s="50"/>
      <c r="B154" s="1"/>
      <c r="C154" s="1"/>
      <c r="D154" s="51"/>
      <c r="E154" s="51"/>
      <c r="F154" s="51"/>
      <c r="G154" s="52"/>
    </row>
    <row r="155" spans="1:7" s="91" customFormat="1" ht="15.75">
      <c r="A155" s="88"/>
      <c r="B155" s="89"/>
      <c r="C155" s="89" t="s">
        <v>161</v>
      </c>
      <c r="D155" s="90"/>
      <c r="E155" s="90"/>
      <c r="F155" s="90"/>
      <c r="G155" s="564"/>
    </row>
  </sheetData>
  <mergeCells count="1">
    <mergeCell ref="A2:C2"/>
  </mergeCells>
  <pageMargins left="0.7" right="0.7" top="0.75" bottom="0.75" header="0.3" footer="0.3"/>
  <pageSetup paperSize="8" scale="7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BI1570"/>
  <sheetViews>
    <sheetView topLeftCell="A203" workbookViewId="0">
      <selection activeCell="A206" sqref="A206"/>
    </sheetView>
  </sheetViews>
  <sheetFormatPr defaultColWidth="11.28515625" defaultRowHeight="12.75"/>
  <cols>
    <col min="1" max="1" width="8.28515625" style="126" customWidth="1"/>
    <col min="2" max="2" width="64" style="97" customWidth="1"/>
    <col min="3" max="3" width="8.28515625" style="126" customWidth="1"/>
    <col min="4" max="4" width="6.5703125" style="126" customWidth="1"/>
    <col min="5" max="5" width="8.28515625" style="126" customWidth="1"/>
    <col min="6" max="6" width="10.42578125" style="130" customWidth="1"/>
    <col min="7" max="256" width="11.28515625" style="97"/>
    <col min="257" max="257" width="8.28515625" style="97" customWidth="1"/>
    <col min="258" max="258" width="64" style="97" customWidth="1"/>
    <col min="259" max="259" width="8.28515625" style="97" customWidth="1"/>
    <col min="260" max="260" width="6.5703125" style="97" customWidth="1"/>
    <col min="261" max="261" width="8.28515625" style="97" customWidth="1"/>
    <col min="262" max="262" width="10.42578125" style="97" customWidth="1"/>
    <col min="263" max="512" width="11.28515625" style="97"/>
    <col min="513" max="513" width="8.28515625" style="97" customWidth="1"/>
    <col min="514" max="514" width="64" style="97" customWidth="1"/>
    <col min="515" max="515" width="8.28515625" style="97" customWidth="1"/>
    <col min="516" max="516" width="6.5703125" style="97" customWidth="1"/>
    <col min="517" max="517" width="8.28515625" style="97" customWidth="1"/>
    <col min="518" max="518" width="10.42578125" style="97" customWidth="1"/>
    <col min="519" max="768" width="11.28515625" style="97"/>
    <col min="769" max="769" width="8.28515625" style="97" customWidth="1"/>
    <col min="770" max="770" width="64" style="97" customWidth="1"/>
    <col min="771" max="771" width="8.28515625" style="97" customWidth="1"/>
    <col min="772" max="772" width="6.5703125" style="97" customWidth="1"/>
    <col min="773" max="773" width="8.28515625" style="97" customWidth="1"/>
    <col min="774" max="774" width="10.42578125" style="97" customWidth="1"/>
    <col min="775" max="1024" width="11.28515625" style="97"/>
    <col min="1025" max="1025" width="8.28515625" style="97" customWidth="1"/>
    <col min="1026" max="1026" width="64" style="97" customWidth="1"/>
    <col min="1027" max="1027" width="8.28515625" style="97" customWidth="1"/>
    <col min="1028" max="1028" width="6.5703125" style="97" customWidth="1"/>
    <col min="1029" max="1029" width="8.28515625" style="97" customWidth="1"/>
    <col min="1030" max="1030" width="10.42578125" style="97" customWidth="1"/>
    <col min="1031" max="1280" width="11.28515625" style="97"/>
    <col min="1281" max="1281" width="8.28515625" style="97" customWidth="1"/>
    <col min="1282" max="1282" width="64" style="97" customWidth="1"/>
    <col min="1283" max="1283" width="8.28515625" style="97" customWidth="1"/>
    <col min="1284" max="1284" width="6.5703125" style="97" customWidth="1"/>
    <col min="1285" max="1285" width="8.28515625" style="97" customWidth="1"/>
    <col min="1286" max="1286" width="10.42578125" style="97" customWidth="1"/>
    <col min="1287" max="1536" width="11.28515625" style="97"/>
    <col min="1537" max="1537" width="8.28515625" style="97" customWidth="1"/>
    <col min="1538" max="1538" width="64" style="97" customWidth="1"/>
    <col min="1539" max="1539" width="8.28515625" style="97" customWidth="1"/>
    <col min="1540" max="1540" width="6.5703125" style="97" customWidth="1"/>
    <col min="1541" max="1541" width="8.28515625" style="97" customWidth="1"/>
    <col min="1542" max="1542" width="10.42578125" style="97" customWidth="1"/>
    <col min="1543" max="1792" width="11.28515625" style="97"/>
    <col min="1793" max="1793" width="8.28515625" style="97" customWidth="1"/>
    <col min="1794" max="1794" width="64" style="97" customWidth="1"/>
    <col min="1795" max="1795" width="8.28515625" style="97" customWidth="1"/>
    <col min="1796" max="1796" width="6.5703125" style="97" customWidth="1"/>
    <col min="1797" max="1797" width="8.28515625" style="97" customWidth="1"/>
    <col min="1798" max="1798" width="10.42578125" style="97" customWidth="1"/>
    <col min="1799" max="2048" width="11.28515625" style="97"/>
    <col min="2049" max="2049" width="8.28515625" style="97" customWidth="1"/>
    <col min="2050" max="2050" width="64" style="97" customWidth="1"/>
    <col min="2051" max="2051" width="8.28515625" style="97" customWidth="1"/>
    <col min="2052" max="2052" width="6.5703125" style="97" customWidth="1"/>
    <col min="2053" max="2053" width="8.28515625" style="97" customWidth="1"/>
    <col min="2054" max="2054" width="10.42578125" style="97" customWidth="1"/>
    <col min="2055" max="2304" width="11.28515625" style="97"/>
    <col min="2305" max="2305" width="8.28515625" style="97" customWidth="1"/>
    <col min="2306" max="2306" width="64" style="97" customWidth="1"/>
    <col min="2307" max="2307" width="8.28515625" style="97" customWidth="1"/>
    <col min="2308" max="2308" width="6.5703125" style="97" customWidth="1"/>
    <col min="2309" max="2309" width="8.28515625" style="97" customWidth="1"/>
    <col min="2310" max="2310" width="10.42578125" style="97" customWidth="1"/>
    <col min="2311" max="2560" width="11.28515625" style="97"/>
    <col min="2561" max="2561" width="8.28515625" style="97" customWidth="1"/>
    <col min="2562" max="2562" width="64" style="97" customWidth="1"/>
    <col min="2563" max="2563" width="8.28515625" style="97" customWidth="1"/>
    <col min="2564" max="2564" width="6.5703125" style="97" customWidth="1"/>
    <col min="2565" max="2565" width="8.28515625" style="97" customWidth="1"/>
    <col min="2566" max="2566" width="10.42578125" style="97" customWidth="1"/>
    <col min="2567" max="2816" width="11.28515625" style="97"/>
    <col min="2817" max="2817" width="8.28515625" style="97" customWidth="1"/>
    <col min="2818" max="2818" width="64" style="97" customWidth="1"/>
    <col min="2819" max="2819" width="8.28515625" style="97" customWidth="1"/>
    <col min="2820" max="2820" width="6.5703125" style="97" customWidth="1"/>
    <col min="2821" max="2821" width="8.28515625" style="97" customWidth="1"/>
    <col min="2822" max="2822" width="10.42578125" style="97" customWidth="1"/>
    <col min="2823" max="3072" width="11.28515625" style="97"/>
    <col min="3073" max="3073" width="8.28515625" style="97" customWidth="1"/>
    <col min="3074" max="3074" width="64" style="97" customWidth="1"/>
    <col min="3075" max="3075" width="8.28515625" style="97" customWidth="1"/>
    <col min="3076" max="3076" width="6.5703125" style="97" customWidth="1"/>
    <col min="3077" max="3077" width="8.28515625" style="97" customWidth="1"/>
    <col min="3078" max="3078" width="10.42578125" style="97" customWidth="1"/>
    <col min="3079" max="3328" width="11.28515625" style="97"/>
    <col min="3329" max="3329" width="8.28515625" style="97" customWidth="1"/>
    <col min="3330" max="3330" width="64" style="97" customWidth="1"/>
    <col min="3331" max="3331" width="8.28515625" style="97" customWidth="1"/>
    <col min="3332" max="3332" width="6.5703125" style="97" customWidth="1"/>
    <col min="3333" max="3333" width="8.28515625" style="97" customWidth="1"/>
    <col min="3334" max="3334" width="10.42578125" style="97" customWidth="1"/>
    <col min="3335" max="3584" width="11.28515625" style="97"/>
    <col min="3585" max="3585" width="8.28515625" style="97" customWidth="1"/>
    <col min="3586" max="3586" width="64" style="97" customWidth="1"/>
    <col min="3587" max="3587" width="8.28515625" style="97" customWidth="1"/>
    <col min="3588" max="3588" width="6.5703125" style="97" customWidth="1"/>
    <col min="3589" max="3589" width="8.28515625" style="97" customWidth="1"/>
    <col min="3590" max="3590" width="10.42578125" style="97" customWidth="1"/>
    <col min="3591" max="3840" width="11.28515625" style="97"/>
    <col min="3841" max="3841" width="8.28515625" style="97" customWidth="1"/>
    <col min="3842" max="3842" width="64" style="97" customWidth="1"/>
    <col min="3843" max="3843" width="8.28515625" style="97" customWidth="1"/>
    <col min="3844" max="3844" width="6.5703125" style="97" customWidth="1"/>
    <col min="3845" max="3845" width="8.28515625" style="97" customWidth="1"/>
    <col min="3846" max="3846" width="10.42578125" style="97" customWidth="1"/>
    <col min="3847" max="4096" width="11.28515625" style="97"/>
    <col min="4097" max="4097" width="8.28515625" style="97" customWidth="1"/>
    <col min="4098" max="4098" width="64" style="97" customWidth="1"/>
    <col min="4099" max="4099" width="8.28515625" style="97" customWidth="1"/>
    <col min="4100" max="4100" width="6.5703125" style="97" customWidth="1"/>
    <col min="4101" max="4101" width="8.28515625" style="97" customWidth="1"/>
    <col min="4102" max="4102" width="10.42578125" style="97" customWidth="1"/>
    <col min="4103" max="4352" width="11.28515625" style="97"/>
    <col min="4353" max="4353" width="8.28515625" style="97" customWidth="1"/>
    <col min="4354" max="4354" width="64" style="97" customWidth="1"/>
    <col min="4355" max="4355" width="8.28515625" style="97" customWidth="1"/>
    <col min="4356" max="4356" width="6.5703125" style="97" customWidth="1"/>
    <col min="4357" max="4357" width="8.28515625" style="97" customWidth="1"/>
    <col min="4358" max="4358" width="10.42578125" style="97" customWidth="1"/>
    <col min="4359" max="4608" width="11.28515625" style="97"/>
    <col min="4609" max="4609" width="8.28515625" style="97" customWidth="1"/>
    <col min="4610" max="4610" width="64" style="97" customWidth="1"/>
    <col min="4611" max="4611" width="8.28515625" style="97" customWidth="1"/>
    <col min="4612" max="4612" width="6.5703125" style="97" customWidth="1"/>
    <col min="4613" max="4613" width="8.28515625" style="97" customWidth="1"/>
    <col min="4614" max="4614" width="10.42578125" style="97" customWidth="1"/>
    <col min="4615" max="4864" width="11.28515625" style="97"/>
    <col min="4865" max="4865" width="8.28515625" style="97" customWidth="1"/>
    <col min="4866" max="4866" width="64" style="97" customWidth="1"/>
    <col min="4867" max="4867" width="8.28515625" style="97" customWidth="1"/>
    <col min="4868" max="4868" width="6.5703125" style="97" customWidth="1"/>
    <col min="4869" max="4869" width="8.28515625" style="97" customWidth="1"/>
    <col min="4870" max="4870" width="10.42578125" style="97" customWidth="1"/>
    <col min="4871" max="5120" width="11.28515625" style="97"/>
    <col min="5121" max="5121" width="8.28515625" style="97" customWidth="1"/>
    <col min="5122" max="5122" width="64" style="97" customWidth="1"/>
    <col min="5123" max="5123" width="8.28515625" style="97" customWidth="1"/>
    <col min="5124" max="5124" width="6.5703125" style="97" customWidth="1"/>
    <col min="5125" max="5125" width="8.28515625" style="97" customWidth="1"/>
    <col min="5126" max="5126" width="10.42578125" style="97" customWidth="1"/>
    <col min="5127" max="5376" width="11.28515625" style="97"/>
    <col min="5377" max="5377" width="8.28515625" style="97" customWidth="1"/>
    <col min="5378" max="5378" width="64" style="97" customWidth="1"/>
    <col min="5379" max="5379" width="8.28515625" style="97" customWidth="1"/>
    <col min="5380" max="5380" width="6.5703125" style="97" customWidth="1"/>
    <col min="5381" max="5381" width="8.28515625" style="97" customWidth="1"/>
    <col min="5382" max="5382" width="10.42578125" style="97" customWidth="1"/>
    <col min="5383" max="5632" width="11.28515625" style="97"/>
    <col min="5633" max="5633" width="8.28515625" style="97" customWidth="1"/>
    <col min="5634" max="5634" width="64" style="97" customWidth="1"/>
    <col min="5635" max="5635" width="8.28515625" style="97" customWidth="1"/>
    <col min="5636" max="5636" width="6.5703125" style="97" customWidth="1"/>
    <col min="5637" max="5637" width="8.28515625" style="97" customWidth="1"/>
    <col min="5638" max="5638" width="10.42578125" style="97" customWidth="1"/>
    <col min="5639" max="5888" width="11.28515625" style="97"/>
    <col min="5889" max="5889" width="8.28515625" style="97" customWidth="1"/>
    <col min="5890" max="5890" width="64" style="97" customWidth="1"/>
    <col min="5891" max="5891" width="8.28515625" style="97" customWidth="1"/>
    <col min="5892" max="5892" width="6.5703125" style="97" customWidth="1"/>
    <col min="5893" max="5893" width="8.28515625" style="97" customWidth="1"/>
    <col min="5894" max="5894" width="10.42578125" style="97" customWidth="1"/>
    <col min="5895" max="6144" width="11.28515625" style="97"/>
    <col min="6145" max="6145" width="8.28515625" style="97" customWidth="1"/>
    <col min="6146" max="6146" width="64" style="97" customWidth="1"/>
    <col min="6147" max="6147" width="8.28515625" style="97" customWidth="1"/>
    <col min="6148" max="6148" width="6.5703125" style="97" customWidth="1"/>
    <col min="6149" max="6149" width="8.28515625" style="97" customWidth="1"/>
    <col min="6150" max="6150" width="10.42578125" style="97" customWidth="1"/>
    <col min="6151" max="6400" width="11.28515625" style="97"/>
    <col min="6401" max="6401" width="8.28515625" style="97" customWidth="1"/>
    <col min="6402" max="6402" width="64" style="97" customWidth="1"/>
    <col min="6403" max="6403" width="8.28515625" style="97" customWidth="1"/>
    <col min="6404" max="6404" width="6.5703125" style="97" customWidth="1"/>
    <col min="6405" max="6405" width="8.28515625" style="97" customWidth="1"/>
    <col min="6406" max="6406" width="10.42578125" style="97" customWidth="1"/>
    <col min="6407" max="6656" width="11.28515625" style="97"/>
    <col min="6657" max="6657" width="8.28515625" style="97" customWidth="1"/>
    <col min="6658" max="6658" width="64" style="97" customWidth="1"/>
    <col min="6659" max="6659" width="8.28515625" style="97" customWidth="1"/>
    <col min="6660" max="6660" width="6.5703125" style="97" customWidth="1"/>
    <col min="6661" max="6661" width="8.28515625" style="97" customWidth="1"/>
    <col min="6662" max="6662" width="10.42578125" style="97" customWidth="1"/>
    <col min="6663" max="6912" width="11.28515625" style="97"/>
    <col min="6913" max="6913" width="8.28515625" style="97" customWidth="1"/>
    <col min="6914" max="6914" width="64" style="97" customWidth="1"/>
    <col min="6915" max="6915" width="8.28515625" style="97" customWidth="1"/>
    <col min="6916" max="6916" width="6.5703125" style="97" customWidth="1"/>
    <col min="6917" max="6917" width="8.28515625" style="97" customWidth="1"/>
    <col min="6918" max="6918" width="10.42578125" style="97" customWidth="1"/>
    <col min="6919" max="7168" width="11.28515625" style="97"/>
    <col min="7169" max="7169" width="8.28515625" style="97" customWidth="1"/>
    <col min="7170" max="7170" width="64" style="97" customWidth="1"/>
    <col min="7171" max="7171" width="8.28515625" style="97" customWidth="1"/>
    <col min="7172" max="7172" width="6.5703125" style="97" customWidth="1"/>
    <col min="7173" max="7173" width="8.28515625" style="97" customWidth="1"/>
    <col min="7174" max="7174" width="10.42578125" style="97" customWidth="1"/>
    <col min="7175" max="7424" width="11.28515625" style="97"/>
    <col min="7425" max="7425" width="8.28515625" style="97" customWidth="1"/>
    <col min="7426" max="7426" width="64" style="97" customWidth="1"/>
    <col min="7427" max="7427" width="8.28515625" style="97" customWidth="1"/>
    <col min="7428" max="7428" width="6.5703125" style="97" customWidth="1"/>
    <col min="7429" max="7429" width="8.28515625" style="97" customWidth="1"/>
    <col min="7430" max="7430" width="10.42578125" style="97" customWidth="1"/>
    <col min="7431" max="7680" width="11.28515625" style="97"/>
    <col min="7681" max="7681" width="8.28515625" style="97" customWidth="1"/>
    <col min="7682" max="7682" width="64" style="97" customWidth="1"/>
    <col min="7683" max="7683" width="8.28515625" style="97" customWidth="1"/>
    <col min="7684" max="7684" width="6.5703125" style="97" customWidth="1"/>
    <col min="7685" max="7685" width="8.28515625" style="97" customWidth="1"/>
    <col min="7686" max="7686" width="10.42578125" style="97" customWidth="1"/>
    <col min="7687" max="7936" width="11.28515625" style="97"/>
    <col min="7937" max="7937" width="8.28515625" style="97" customWidth="1"/>
    <col min="7938" max="7938" width="64" style="97" customWidth="1"/>
    <col min="7939" max="7939" width="8.28515625" style="97" customWidth="1"/>
    <col min="7940" max="7940" width="6.5703125" style="97" customWidth="1"/>
    <col min="7941" max="7941" width="8.28515625" style="97" customWidth="1"/>
    <col min="7942" max="7942" width="10.42578125" style="97" customWidth="1"/>
    <col min="7943" max="8192" width="11.28515625" style="97"/>
    <col min="8193" max="8193" width="8.28515625" style="97" customWidth="1"/>
    <col min="8194" max="8194" width="64" style="97" customWidth="1"/>
    <col min="8195" max="8195" width="8.28515625" style="97" customWidth="1"/>
    <col min="8196" max="8196" width="6.5703125" style="97" customWidth="1"/>
    <col min="8197" max="8197" width="8.28515625" style="97" customWidth="1"/>
    <col min="8198" max="8198" width="10.42578125" style="97" customWidth="1"/>
    <col min="8199" max="8448" width="11.28515625" style="97"/>
    <col min="8449" max="8449" width="8.28515625" style="97" customWidth="1"/>
    <col min="8450" max="8450" width="64" style="97" customWidth="1"/>
    <col min="8451" max="8451" width="8.28515625" style="97" customWidth="1"/>
    <col min="8452" max="8452" width="6.5703125" style="97" customWidth="1"/>
    <col min="8453" max="8453" width="8.28515625" style="97" customWidth="1"/>
    <col min="8454" max="8454" width="10.42578125" style="97" customWidth="1"/>
    <col min="8455" max="8704" width="11.28515625" style="97"/>
    <col min="8705" max="8705" width="8.28515625" style="97" customWidth="1"/>
    <col min="8706" max="8706" width="64" style="97" customWidth="1"/>
    <col min="8707" max="8707" width="8.28515625" style="97" customWidth="1"/>
    <col min="8708" max="8708" width="6.5703125" style="97" customWidth="1"/>
    <col min="8709" max="8709" width="8.28515625" style="97" customWidth="1"/>
    <col min="8710" max="8710" width="10.42578125" style="97" customWidth="1"/>
    <col min="8711" max="8960" width="11.28515625" style="97"/>
    <col min="8961" max="8961" width="8.28515625" style="97" customWidth="1"/>
    <col min="8962" max="8962" width="64" style="97" customWidth="1"/>
    <col min="8963" max="8963" width="8.28515625" style="97" customWidth="1"/>
    <col min="8964" max="8964" width="6.5703125" style="97" customWidth="1"/>
    <col min="8965" max="8965" width="8.28515625" style="97" customWidth="1"/>
    <col min="8966" max="8966" width="10.42578125" style="97" customWidth="1"/>
    <col min="8967" max="9216" width="11.28515625" style="97"/>
    <col min="9217" max="9217" width="8.28515625" style="97" customWidth="1"/>
    <col min="9218" max="9218" width="64" style="97" customWidth="1"/>
    <col min="9219" max="9219" width="8.28515625" style="97" customWidth="1"/>
    <col min="9220" max="9220" width="6.5703125" style="97" customWidth="1"/>
    <col min="9221" max="9221" width="8.28515625" style="97" customWidth="1"/>
    <col min="9222" max="9222" width="10.42578125" style="97" customWidth="1"/>
    <col min="9223" max="9472" width="11.28515625" style="97"/>
    <col min="9473" max="9473" width="8.28515625" style="97" customWidth="1"/>
    <col min="9474" max="9474" width="64" style="97" customWidth="1"/>
    <col min="9475" max="9475" width="8.28515625" style="97" customWidth="1"/>
    <col min="9476" max="9476" width="6.5703125" style="97" customWidth="1"/>
    <col min="9477" max="9477" width="8.28515625" style="97" customWidth="1"/>
    <col min="9478" max="9478" width="10.42578125" style="97" customWidth="1"/>
    <col min="9479" max="9728" width="11.28515625" style="97"/>
    <col min="9729" max="9729" width="8.28515625" style="97" customWidth="1"/>
    <col min="9730" max="9730" width="64" style="97" customWidth="1"/>
    <col min="9731" max="9731" width="8.28515625" style="97" customWidth="1"/>
    <col min="9732" max="9732" width="6.5703125" style="97" customWidth="1"/>
    <col min="9733" max="9733" width="8.28515625" style="97" customWidth="1"/>
    <col min="9734" max="9734" width="10.42578125" style="97" customWidth="1"/>
    <col min="9735" max="9984" width="11.28515625" style="97"/>
    <col min="9985" max="9985" width="8.28515625" style="97" customWidth="1"/>
    <col min="9986" max="9986" width="64" style="97" customWidth="1"/>
    <col min="9987" max="9987" width="8.28515625" style="97" customWidth="1"/>
    <col min="9988" max="9988" width="6.5703125" style="97" customWidth="1"/>
    <col min="9989" max="9989" width="8.28515625" style="97" customWidth="1"/>
    <col min="9990" max="9990" width="10.42578125" style="97" customWidth="1"/>
    <col min="9991" max="10240" width="11.28515625" style="97"/>
    <col min="10241" max="10241" width="8.28515625" style="97" customWidth="1"/>
    <col min="10242" max="10242" width="64" style="97" customWidth="1"/>
    <col min="10243" max="10243" width="8.28515625" style="97" customWidth="1"/>
    <col min="10244" max="10244" width="6.5703125" style="97" customWidth="1"/>
    <col min="10245" max="10245" width="8.28515625" style="97" customWidth="1"/>
    <col min="10246" max="10246" width="10.42578125" style="97" customWidth="1"/>
    <col min="10247" max="10496" width="11.28515625" style="97"/>
    <col min="10497" max="10497" width="8.28515625" style="97" customWidth="1"/>
    <col min="10498" max="10498" width="64" style="97" customWidth="1"/>
    <col min="10499" max="10499" width="8.28515625" style="97" customWidth="1"/>
    <col min="10500" max="10500" width="6.5703125" style="97" customWidth="1"/>
    <col min="10501" max="10501" width="8.28515625" style="97" customWidth="1"/>
    <col min="10502" max="10502" width="10.42578125" style="97" customWidth="1"/>
    <col min="10503" max="10752" width="11.28515625" style="97"/>
    <col min="10753" max="10753" width="8.28515625" style="97" customWidth="1"/>
    <col min="10754" max="10754" width="64" style="97" customWidth="1"/>
    <col min="10755" max="10755" width="8.28515625" style="97" customWidth="1"/>
    <col min="10756" max="10756" width="6.5703125" style="97" customWidth="1"/>
    <col min="10757" max="10757" width="8.28515625" style="97" customWidth="1"/>
    <col min="10758" max="10758" width="10.42578125" style="97" customWidth="1"/>
    <col min="10759" max="11008" width="11.28515625" style="97"/>
    <col min="11009" max="11009" width="8.28515625" style="97" customWidth="1"/>
    <col min="11010" max="11010" width="64" style="97" customWidth="1"/>
    <col min="11011" max="11011" width="8.28515625" style="97" customWidth="1"/>
    <col min="11012" max="11012" width="6.5703125" style="97" customWidth="1"/>
    <col min="11013" max="11013" width="8.28515625" style="97" customWidth="1"/>
    <col min="11014" max="11014" width="10.42578125" style="97" customWidth="1"/>
    <col min="11015" max="11264" width="11.28515625" style="97"/>
    <col min="11265" max="11265" width="8.28515625" style="97" customWidth="1"/>
    <col min="11266" max="11266" width="64" style="97" customWidth="1"/>
    <col min="11267" max="11267" width="8.28515625" style="97" customWidth="1"/>
    <col min="11268" max="11268" width="6.5703125" style="97" customWidth="1"/>
    <col min="11269" max="11269" width="8.28515625" style="97" customWidth="1"/>
    <col min="11270" max="11270" width="10.42578125" style="97" customWidth="1"/>
    <col min="11271" max="11520" width="11.28515625" style="97"/>
    <col min="11521" max="11521" width="8.28515625" style="97" customWidth="1"/>
    <col min="11522" max="11522" width="64" style="97" customWidth="1"/>
    <col min="11523" max="11523" width="8.28515625" style="97" customWidth="1"/>
    <col min="11524" max="11524" width="6.5703125" style="97" customWidth="1"/>
    <col min="11525" max="11525" width="8.28515625" style="97" customWidth="1"/>
    <col min="11526" max="11526" width="10.42578125" style="97" customWidth="1"/>
    <col min="11527" max="11776" width="11.28515625" style="97"/>
    <col min="11777" max="11777" width="8.28515625" style="97" customWidth="1"/>
    <col min="11778" max="11778" width="64" style="97" customWidth="1"/>
    <col min="11779" max="11779" width="8.28515625" style="97" customWidth="1"/>
    <col min="11780" max="11780" width="6.5703125" style="97" customWidth="1"/>
    <col min="11781" max="11781" width="8.28515625" style="97" customWidth="1"/>
    <col min="11782" max="11782" width="10.42578125" style="97" customWidth="1"/>
    <col min="11783" max="12032" width="11.28515625" style="97"/>
    <col min="12033" max="12033" width="8.28515625" style="97" customWidth="1"/>
    <col min="12034" max="12034" width="64" style="97" customWidth="1"/>
    <col min="12035" max="12035" width="8.28515625" style="97" customWidth="1"/>
    <col min="12036" max="12036" width="6.5703125" style="97" customWidth="1"/>
    <col min="12037" max="12037" width="8.28515625" style="97" customWidth="1"/>
    <col min="12038" max="12038" width="10.42578125" style="97" customWidth="1"/>
    <col min="12039" max="12288" width="11.28515625" style="97"/>
    <col min="12289" max="12289" width="8.28515625" style="97" customWidth="1"/>
    <col min="12290" max="12290" width="64" style="97" customWidth="1"/>
    <col min="12291" max="12291" width="8.28515625" style="97" customWidth="1"/>
    <col min="12292" max="12292" width="6.5703125" style="97" customWidth="1"/>
    <col min="12293" max="12293" width="8.28515625" style="97" customWidth="1"/>
    <col min="12294" max="12294" width="10.42578125" style="97" customWidth="1"/>
    <col min="12295" max="12544" width="11.28515625" style="97"/>
    <col min="12545" max="12545" width="8.28515625" style="97" customWidth="1"/>
    <col min="12546" max="12546" width="64" style="97" customWidth="1"/>
    <col min="12547" max="12547" width="8.28515625" style="97" customWidth="1"/>
    <col min="12548" max="12548" width="6.5703125" style="97" customWidth="1"/>
    <col min="12549" max="12549" width="8.28515625" style="97" customWidth="1"/>
    <col min="12550" max="12550" width="10.42578125" style="97" customWidth="1"/>
    <col min="12551" max="12800" width="11.28515625" style="97"/>
    <col min="12801" max="12801" width="8.28515625" style="97" customWidth="1"/>
    <col min="12802" max="12802" width="64" style="97" customWidth="1"/>
    <col min="12803" max="12803" width="8.28515625" style="97" customWidth="1"/>
    <col min="12804" max="12804" width="6.5703125" style="97" customWidth="1"/>
    <col min="12805" max="12805" width="8.28515625" style="97" customWidth="1"/>
    <col min="12806" max="12806" width="10.42578125" style="97" customWidth="1"/>
    <col min="12807" max="13056" width="11.28515625" style="97"/>
    <col min="13057" max="13057" width="8.28515625" style="97" customWidth="1"/>
    <col min="13058" max="13058" width="64" style="97" customWidth="1"/>
    <col min="13059" max="13059" width="8.28515625" style="97" customWidth="1"/>
    <col min="13060" max="13060" width="6.5703125" style="97" customWidth="1"/>
    <col min="13061" max="13061" width="8.28515625" style="97" customWidth="1"/>
    <col min="13062" max="13062" width="10.42578125" style="97" customWidth="1"/>
    <col min="13063" max="13312" width="11.28515625" style="97"/>
    <col min="13313" max="13313" width="8.28515625" style="97" customWidth="1"/>
    <col min="13314" max="13314" width="64" style="97" customWidth="1"/>
    <col min="13315" max="13315" width="8.28515625" style="97" customWidth="1"/>
    <col min="13316" max="13316" width="6.5703125" style="97" customWidth="1"/>
    <col min="13317" max="13317" width="8.28515625" style="97" customWidth="1"/>
    <col min="13318" max="13318" width="10.42578125" style="97" customWidth="1"/>
    <col min="13319" max="13568" width="11.28515625" style="97"/>
    <col min="13569" max="13569" width="8.28515625" style="97" customWidth="1"/>
    <col min="13570" max="13570" width="64" style="97" customWidth="1"/>
    <col min="13571" max="13571" width="8.28515625" style="97" customWidth="1"/>
    <col min="13572" max="13572" width="6.5703125" style="97" customWidth="1"/>
    <col min="13573" max="13573" width="8.28515625" style="97" customWidth="1"/>
    <col min="13574" max="13574" width="10.42578125" style="97" customWidth="1"/>
    <col min="13575" max="13824" width="11.28515625" style="97"/>
    <col min="13825" max="13825" width="8.28515625" style="97" customWidth="1"/>
    <col min="13826" max="13826" width="64" style="97" customWidth="1"/>
    <col min="13827" max="13827" width="8.28515625" style="97" customWidth="1"/>
    <col min="13828" max="13828" width="6.5703125" style="97" customWidth="1"/>
    <col min="13829" max="13829" width="8.28515625" style="97" customWidth="1"/>
    <col min="13830" max="13830" width="10.42578125" style="97" customWidth="1"/>
    <col min="13831" max="14080" width="11.28515625" style="97"/>
    <col min="14081" max="14081" width="8.28515625" style="97" customWidth="1"/>
    <col min="14082" max="14082" width="64" style="97" customWidth="1"/>
    <col min="14083" max="14083" width="8.28515625" style="97" customWidth="1"/>
    <col min="14084" max="14084" width="6.5703125" style="97" customWidth="1"/>
    <col min="14085" max="14085" width="8.28515625" style="97" customWidth="1"/>
    <col min="14086" max="14086" width="10.42578125" style="97" customWidth="1"/>
    <col min="14087" max="14336" width="11.28515625" style="97"/>
    <col min="14337" max="14337" width="8.28515625" style="97" customWidth="1"/>
    <col min="14338" max="14338" width="64" style="97" customWidth="1"/>
    <col min="14339" max="14339" width="8.28515625" style="97" customWidth="1"/>
    <col min="14340" max="14340" width="6.5703125" style="97" customWidth="1"/>
    <col min="14341" max="14341" width="8.28515625" style="97" customWidth="1"/>
    <col min="14342" max="14342" width="10.42578125" style="97" customWidth="1"/>
    <col min="14343" max="14592" width="11.28515625" style="97"/>
    <col min="14593" max="14593" width="8.28515625" style="97" customWidth="1"/>
    <col min="14594" max="14594" width="64" style="97" customWidth="1"/>
    <col min="14595" max="14595" width="8.28515625" style="97" customWidth="1"/>
    <col min="14596" max="14596" width="6.5703125" style="97" customWidth="1"/>
    <col min="14597" max="14597" width="8.28515625" style="97" customWidth="1"/>
    <col min="14598" max="14598" width="10.42578125" style="97" customWidth="1"/>
    <col min="14599" max="14848" width="11.28515625" style="97"/>
    <col min="14849" max="14849" width="8.28515625" style="97" customWidth="1"/>
    <col min="14850" max="14850" width="64" style="97" customWidth="1"/>
    <col min="14851" max="14851" width="8.28515625" style="97" customWidth="1"/>
    <col min="14852" max="14852" width="6.5703125" style="97" customWidth="1"/>
    <col min="14853" max="14853" width="8.28515625" style="97" customWidth="1"/>
    <col min="14854" max="14854" width="10.42578125" style="97" customWidth="1"/>
    <col min="14855" max="15104" width="11.28515625" style="97"/>
    <col min="15105" max="15105" width="8.28515625" style="97" customWidth="1"/>
    <col min="15106" max="15106" width="64" style="97" customWidth="1"/>
    <col min="15107" max="15107" width="8.28515625" style="97" customWidth="1"/>
    <col min="15108" max="15108" width="6.5703125" style="97" customWidth="1"/>
    <col min="15109" max="15109" width="8.28515625" style="97" customWidth="1"/>
    <col min="15110" max="15110" width="10.42578125" style="97" customWidth="1"/>
    <col min="15111" max="15360" width="11.28515625" style="97"/>
    <col min="15361" max="15361" width="8.28515625" style="97" customWidth="1"/>
    <col min="15362" max="15362" width="64" style="97" customWidth="1"/>
    <col min="15363" max="15363" width="8.28515625" style="97" customWidth="1"/>
    <col min="15364" max="15364" width="6.5703125" style="97" customWidth="1"/>
    <col min="15365" max="15365" width="8.28515625" style="97" customWidth="1"/>
    <col min="15366" max="15366" width="10.42578125" style="97" customWidth="1"/>
    <col min="15367" max="15616" width="11.28515625" style="97"/>
    <col min="15617" max="15617" width="8.28515625" style="97" customWidth="1"/>
    <col min="15618" max="15618" width="64" style="97" customWidth="1"/>
    <col min="15619" max="15619" width="8.28515625" style="97" customWidth="1"/>
    <col min="15620" max="15620" width="6.5703125" style="97" customWidth="1"/>
    <col min="15621" max="15621" width="8.28515625" style="97" customWidth="1"/>
    <col min="15622" max="15622" width="10.42578125" style="97" customWidth="1"/>
    <col min="15623" max="15872" width="11.28515625" style="97"/>
    <col min="15873" max="15873" width="8.28515625" style="97" customWidth="1"/>
    <col min="15874" max="15874" width="64" style="97" customWidth="1"/>
    <col min="15875" max="15875" width="8.28515625" style="97" customWidth="1"/>
    <col min="15876" max="15876" width="6.5703125" style="97" customWidth="1"/>
    <col min="15877" max="15877" width="8.28515625" style="97" customWidth="1"/>
    <col min="15878" max="15878" width="10.42578125" style="97" customWidth="1"/>
    <col min="15879" max="16128" width="11.28515625" style="97"/>
    <col min="16129" max="16129" width="8.28515625" style="97" customWidth="1"/>
    <col min="16130" max="16130" width="64" style="97" customWidth="1"/>
    <col min="16131" max="16131" width="8.28515625" style="97" customWidth="1"/>
    <col min="16132" max="16132" width="6.5703125" style="97" customWidth="1"/>
    <col min="16133" max="16133" width="8.28515625" style="97" customWidth="1"/>
    <col min="16134" max="16134" width="10.42578125" style="97" customWidth="1"/>
    <col min="16135" max="16384" width="11.28515625" style="97"/>
  </cols>
  <sheetData>
    <row r="1" spans="1:6" s="25" customFormat="1" ht="28.5" customHeight="1">
      <c r="A1" s="772" t="s">
        <v>737</v>
      </c>
      <c r="B1" s="772"/>
      <c r="C1" s="772"/>
      <c r="D1" s="772"/>
      <c r="E1" s="772"/>
      <c r="F1" s="772"/>
    </row>
    <row r="2" spans="1:6" s="9" customFormat="1" ht="15" customHeight="1">
      <c r="A2" s="773" t="s">
        <v>303</v>
      </c>
      <c r="B2" s="773"/>
      <c r="C2" s="773"/>
      <c r="D2" s="773"/>
      <c r="E2" s="773"/>
      <c r="F2" s="773"/>
    </row>
    <row r="3" spans="1:6" ht="13.5" thickBot="1">
      <c r="A3" s="93"/>
      <c r="B3" s="94"/>
      <c r="C3" s="93"/>
      <c r="D3" s="95"/>
      <c r="E3" s="95"/>
      <c r="F3" s="96"/>
    </row>
    <row r="4" spans="1:6" s="565" customFormat="1">
      <c r="A4" s="634" t="s">
        <v>164</v>
      </c>
      <c r="B4" s="635" t="s">
        <v>65</v>
      </c>
      <c r="C4" s="636" t="s">
        <v>165</v>
      </c>
      <c r="D4" s="636" t="s">
        <v>26</v>
      </c>
      <c r="E4" s="636" t="s">
        <v>28</v>
      </c>
      <c r="F4" s="637" t="s">
        <v>29</v>
      </c>
    </row>
    <row r="5" spans="1:6" s="565" customFormat="1">
      <c r="A5" s="638" t="s">
        <v>166</v>
      </c>
      <c r="B5" s="610" t="s">
        <v>167</v>
      </c>
      <c r="C5" s="611"/>
      <c r="D5" s="611"/>
      <c r="E5" s="611"/>
      <c r="F5" s="639"/>
    </row>
    <row r="6" spans="1:6" s="565" customFormat="1" ht="81" customHeight="1">
      <c r="A6" s="638">
        <v>1</v>
      </c>
      <c r="B6" s="612" t="s">
        <v>168</v>
      </c>
      <c r="C6" s="611"/>
      <c r="D6" s="611"/>
      <c r="E6" s="611"/>
      <c r="F6" s="639"/>
    </row>
    <row r="7" spans="1:6" s="565" customFormat="1">
      <c r="A7" s="638"/>
      <c r="B7" s="613" t="s">
        <v>169</v>
      </c>
      <c r="C7" s="611">
        <v>19</v>
      </c>
      <c r="D7" s="611" t="s">
        <v>134</v>
      </c>
      <c r="E7" s="611"/>
      <c r="F7" s="639"/>
    </row>
    <row r="8" spans="1:6" s="565" customFormat="1">
      <c r="A8" s="638"/>
      <c r="B8" s="612" t="s">
        <v>170</v>
      </c>
      <c r="C8" s="611">
        <v>19</v>
      </c>
      <c r="D8" s="611" t="s">
        <v>134</v>
      </c>
      <c r="E8" s="611"/>
      <c r="F8" s="639"/>
    </row>
    <row r="9" spans="1:6" s="565" customFormat="1">
      <c r="A9" s="638"/>
      <c r="B9" s="614" t="s">
        <v>171</v>
      </c>
      <c r="C9" s="611"/>
      <c r="D9" s="611"/>
      <c r="E9" s="611"/>
      <c r="F9" s="639"/>
    </row>
    <row r="10" spans="1:6" s="565" customFormat="1" ht="55.5" customHeight="1">
      <c r="A10" s="638">
        <v>2</v>
      </c>
      <c r="B10" s="612" t="s">
        <v>172</v>
      </c>
      <c r="C10" s="611"/>
      <c r="D10" s="611"/>
      <c r="E10" s="611"/>
      <c r="F10" s="639"/>
    </row>
    <row r="11" spans="1:6" s="565" customFormat="1">
      <c r="A11" s="638"/>
      <c r="B11" s="613" t="s">
        <v>169</v>
      </c>
      <c r="C11" s="611">
        <v>19</v>
      </c>
      <c r="D11" s="611" t="s">
        <v>134</v>
      </c>
      <c r="E11" s="611"/>
      <c r="F11" s="639"/>
    </row>
    <row r="12" spans="1:6" s="565" customFormat="1">
      <c r="A12" s="638"/>
      <c r="B12" s="612" t="s">
        <v>170</v>
      </c>
      <c r="C12" s="611">
        <v>19</v>
      </c>
      <c r="D12" s="611" t="s">
        <v>134</v>
      </c>
      <c r="E12" s="611"/>
      <c r="F12" s="639"/>
    </row>
    <row r="13" spans="1:6" s="565" customFormat="1" ht="121.5" customHeight="1">
      <c r="A13" s="638">
        <v>3</v>
      </c>
      <c r="B13" s="612" t="s">
        <v>173</v>
      </c>
      <c r="C13" s="611"/>
      <c r="D13" s="611"/>
      <c r="E13" s="611"/>
      <c r="F13" s="639"/>
    </row>
    <row r="14" spans="1:6" s="565" customFormat="1">
      <c r="A14" s="638"/>
      <c r="B14" s="613" t="s">
        <v>169</v>
      </c>
      <c r="C14" s="611">
        <v>10</v>
      </c>
      <c r="D14" s="611" t="s">
        <v>134</v>
      </c>
      <c r="E14" s="611"/>
      <c r="F14" s="639"/>
    </row>
    <row r="15" spans="1:6" s="565" customFormat="1">
      <c r="A15" s="638"/>
      <c r="B15" s="612" t="s">
        <v>170</v>
      </c>
      <c r="C15" s="611">
        <v>10</v>
      </c>
      <c r="D15" s="611" t="s">
        <v>134</v>
      </c>
      <c r="E15" s="611"/>
      <c r="F15" s="639"/>
    </row>
    <row r="16" spans="1:6" s="565" customFormat="1" ht="105" customHeight="1">
      <c r="A16" s="638">
        <v>4</v>
      </c>
      <c r="B16" s="612" t="s">
        <v>174</v>
      </c>
      <c r="C16" s="611"/>
      <c r="D16" s="611"/>
      <c r="E16" s="611"/>
      <c r="F16" s="639"/>
    </row>
    <row r="17" spans="1:6" s="565" customFormat="1">
      <c r="A17" s="638"/>
      <c r="B17" s="613" t="s">
        <v>169</v>
      </c>
      <c r="C17" s="611" t="s">
        <v>317</v>
      </c>
      <c r="D17" s="611" t="s">
        <v>134</v>
      </c>
      <c r="E17" s="611"/>
      <c r="F17" s="639"/>
    </row>
    <row r="18" spans="1:6" s="565" customFormat="1">
      <c r="A18" s="638"/>
      <c r="B18" s="612" t="s">
        <v>170</v>
      </c>
      <c r="C18" s="611" t="s">
        <v>317</v>
      </c>
      <c r="D18" s="611" t="s">
        <v>134</v>
      </c>
      <c r="E18" s="611"/>
      <c r="F18" s="639"/>
    </row>
    <row r="19" spans="1:6" s="565" customFormat="1" ht="38.25">
      <c r="A19" s="638">
        <v>5</v>
      </c>
      <c r="B19" s="612" t="s">
        <v>175</v>
      </c>
      <c r="C19" s="611"/>
      <c r="D19" s="611"/>
      <c r="E19" s="611"/>
      <c r="F19" s="639"/>
    </row>
    <row r="20" spans="1:6" s="565" customFormat="1" ht="17.25" customHeight="1">
      <c r="A20" s="638"/>
      <c r="B20" s="612" t="s">
        <v>169</v>
      </c>
      <c r="C20" s="611">
        <v>5</v>
      </c>
      <c r="D20" s="611" t="s">
        <v>134</v>
      </c>
      <c r="E20" s="611"/>
      <c r="F20" s="639"/>
    </row>
    <row r="21" spans="1:6" s="565" customFormat="1" ht="17.25" customHeight="1">
      <c r="A21" s="638"/>
      <c r="B21" s="612" t="s">
        <v>170</v>
      </c>
      <c r="C21" s="611">
        <v>5</v>
      </c>
      <c r="D21" s="611" t="s">
        <v>134</v>
      </c>
      <c r="E21" s="611"/>
      <c r="F21" s="639"/>
    </row>
    <row r="22" spans="1:6" s="565" customFormat="1" ht="107.25" customHeight="1">
      <c r="A22" s="638">
        <v>6</v>
      </c>
      <c r="B22" s="613" t="s">
        <v>886</v>
      </c>
      <c r="C22" s="611"/>
      <c r="D22" s="611"/>
      <c r="E22" s="611"/>
      <c r="F22" s="639"/>
    </row>
    <row r="23" spans="1:6" s="565" customFormat="1" ht="17.25" customHeight="1">
      <c r="A23" s="638"/>
      <c r="B23" s="612" t="s">
        <v>169</v>
      </c>
      <c r="C23" s="611">
        <v>11</v>
      </c>
      <c r="D23" s="611" t="s">
        <v>134</v>
      </c>
      <c r="E23" s="611"/>
      <c r="F23" s="639"/>
    </row>
    <row r="24" spans="1:6" s="565" customFormat="1" ht="17.25" customHeight="1">
      <c r="A24" s="638"/>
      <c r="B24" s="612" t="s">
        <v>170</v>
      </c>
      <c r="C24" s="611">
        <v>11</v>
      </c>
      <c r="D24" s="611" t="s">
        <v>134</v>
      </c>
      <c r="E24" s="611"/>
      <c r="F24" s="639"/>
    </row>
    <row r="25" spans="1:6" s="565" customFormat="1" ht="35.25" customHeight="1">
      <c r="A25" s="638">
        <v>7</v>
      </c>
      <c r="B25" s="615" t="s">
        <v>176</v>
      </c>
      <c r="C25" s="611"/>
      <c r="D25" s="611"/>
      <c r="E25" s="611"/>
      <c r="F25" s="639"/>
    </row>
    <row r="26" spans="1:6" s="565" customFormat="1" ht="17.25" customHeight="1">
      <c r="A26" s="638"/>
      <c r="B26" s="612" t="s">
        <v>169</v>
      </c>
      <c r="C26" s="611">
        <v>11</v>
      </c>
      <c r="D26" s="611" t="s">
        <v>134</v>
      </c>
      <c r="E26" s="611"/>
      <c r="F26" s="639"/>
    </row>
    <row r="27" spans="1:6" s="565" customFormat="1" ht="17.25" customHeight="1">
      <c r="A27" s="638"/>
      <c r="B27" s="612" t="s">
        <v>170</v>
      </c>
      <c r="C27" s="611">
        <v>11</v>
      </c>
      <c r="D27" s="611" t="s">
        <v>134</v>
      </c>
      <c r="E27" s="611"/>
      <c r="F27" s="639"/>
    </row>
    <row r="28" spans="1:6" s="565" customFormat="1" ht="42" customHeight="1">
      <c r="A28" s="638">
        <v>8</v>
      </c>
      <c r="B28" s="612" t="s">
        <v>177</v>
      </c>
      <c r="C28" s="611"/>
      <c r="D28" s="611"/>
      <c r="E28" s="611"/>
      <c r="F28" s="639"/>
    </row>
    <row r="29" spans="1:6" s="565" customFormat="1" ht="17.25" customHeight="1">
      <c r="A29" s="638"/>
      <c r="B29" s="613" t="s">
        <v>169</v>
      </c>
      <c r="C29" s="611">
        <v>19</v>
      </c>
      <c r="D29" s="611" t="s">
        <v>134</v>
      </c>
      <c r="E29" s="611"/>
      <c r="F29" s="639"/>
    </row>
    <row r="30" spans="1:6" s="565" customFormat="1" ht="17.25" customHeight="1">
      <c r="A30" s="638"/>
      <c r="B30" s="612" t="s">
        <v>170</v>
      </c>
      <c r="C30" s="611">
        <v>19</v>
      </c>
      <c r="D30" s="611" t="s">
        <v>134</v>
      </c>
      <c r="E30" s="611"/>
      <c r="F30" s="639"/>
    </row>
    <row r="31" spans="1:6" s="565" customFormat="1" ht="93" customHeight="1">
      <c r="A31" s="638">
        <v>10</v>
      </c>
      <c r="B31" s="616" t="s">
        <v>178</v>
      </c>
      <c r="C31" s="611"/>
      <c r="D31" s="611"/>
      <c r="E31" s="611"/>
      <c r="F31" s="639"/>
    </row>
    <row r="32" spans="1:6" s="565" customFormat="1" ht="27" customHeight="1">
      <c r="A32" s="638"/>
      <c r="B32" s="617" t="s">
        <v>179</v>
      </c>
      <c r="C32" s="611"/>
      <c r="D32" s="611"/>
      <c r="E32" s="611"/>
      <c r="F32" s="639"/>
    </row>
    <row r="33" spans="1:6" s="565" customFormat="1" ht="17.25" customHeight="1">
      <c r="A33" s="638"/>
      <c r="B33" s="617" t="s">
        <v>180</v>
      </c>
      <c r="C33" s="611"/>
      <c r="D33" s="611"/>
      <c r="E33" s="611"/>
      <c r="F33" s="639"/>
    </row>
    <row r="34" spans="1:6" s="565" customFormat="1" ht="17.25" customHeight="1">
      <c r="A34" s="638"/>
      <c r="B34" s="616" t="s">
        <v>181</v>
      </c>
      <c r="C34" s="611">
        <v>6</v>
      </c>
      <c r="D34" s="611" t="s">
        <v>134</v>
      </c>
      <c r="E34" s="611"/>
      <c r="F34" s="639"/>
    </row>
    <row r="35" spans="1:6" s="565" customFormat="1" ht="17.25" customHeight="1">
      <c r="A35" s="638"/>
      <c r="B35" s="616" t="s">
        <v>170</v>
      </c>
      <c r="C35" s="611">
        <v>6</v>
      </c>
      <c r="D35" s="611" t="s">
        <v>134</v>
      </c>
      <c r="E35" s="611"/>
      <c r="F35" s="639"/>
    </row>
    <row r="36" spans="1:6" s="565" customFormat="1" ht="17.25" customHeight="1">
      <c r="A36" s="638"/>
      <c r="B36" s="618" t="s">
        <v>182</v>
      </c>
      <c r="C36" s="611"/>
      <c r="D36" s="611"/>
      <c r="E36" s="611"/>
      <c r="F36" s="639"/>
    </row>
    <row r="37" spans="1:6" s="565" customFormat="1" ht="17.25" customHeight="1">
      <c r="A37" s="638"/>
      <c r="B37" s="618" t="s">
        <v>183</v>
      </c>
      <c r="C37" s="611"/>
      <c r="D37" s="611"/>
      <c r="E37" s="611"/>
      <c r="F37" s="639"/>
    </row>
    <row r="38" spans="1:6" s="565" customFormat="1" ht="87.75" customHeight="1">
      <c r="A38" s="638">
        <v>11</v>
      </c>
      <c r="B38" s="616" t="s">
        <v>184</v>
      </c>
      <c r="C38" s="611"/>
      <c r="D38" s="611"/>
      <c r="E38" s="611"/>
      <c r="F38" s="639"/>
    </row>
    <row r="39" spans="1:6" s="565" customFormat="1" ht="17.25" customHeight="1">
      <c r="A39" s="638"/>
      <c r="B39" s="616" t="s">
        <v>181</v>
      </c>
      <c r="C39" s="611">
        <v>0</v>
      </c>
      <c r="D39" s="611" t="s">
        <v>134</v>
      </c>
      <c r="E39" s="611"/>
      <c r="F39" s="639"/>
    </row>
    <row r="40" spans="1:6" s="565" customFormat="1" ht="17.25" customHeight="1">
      <c r="A40" s="638"/>
      <c r="B40" s="616" t="s">
        <v>170</v>
      </c>
      <c r="C40" s="611">
        <v>0</v>
      </c>
      <c r="D40" s="611" t="s">
        <v>134</v>
      </c>
      <c r="E40" s="611"/>
      <c r="F40" s="639"/>
    </row>
    <row r="41" spans="1:6" s="565" customFormat="1" ht="17.25" customHeight="1">
      <c r="A41" s="638"/>
      <c r="B41" s="619" t="s">
        <v>185</v>
      </c>
      <c r="C41" s="611"/>
      <c r="D41" s="611"/>
      <c r="E41" s="611"/>
      <c r="F41" s="639"/>
    </row>
    <row r="42" spans="1:6" s="565" customFormat="1" ht="17.25" customHeight="1">
      <c r="A42" s="638"/>
      <c r="B42" s="620" t="s">
        <v>186</v>
      </c>
      <c r="C42" s="611"/>
      <c r="D42" s="611"/>
      <c r="E42" s="611"/>
      <c r="F42" s="639"/>
    </row>
    <row r="43" spans="1:6" s="565" customFormat="1" ht="17.25" customHeight="1">
      <c r="A43" s="638"/>
      <c r="B43" s="620" t="s">
        <v>187</v>
      </c>
      <c r="C43" s="611"/>
      <c r="D43" s="611"/>
      <c r="E43" s="611"/>
      <c r="F43" s="639"/>
    </row>
    <row r="44" spans="1:6" s="565" customFormat="1" ht="17.25" customHeight="1">
      <c r="A44" s="638"/>
      <c r="B44" s="620" t="s">
        <v>188</v>
      </c>
      <c r="C44" s="611"/>
      <c r="D44" s="611"/>
      <c r="E44" s="611"/>
      <c r="F44" s="639"/>
    </row>
    <row r="45" spans="1:6" s="565" customFormat="1" ht="160.5" customHeight="1">
      <c r="A45" s="638">
        <v>12</v>
      </c>
      <c r="B45" s="620" t="s">
        <v>189</v>
      </c>
      <c r="C45" s="611"/>
      <c r="D45" s="611"/>
      <c r="E45" s="611"/>
      <c r="F45" s="639"/>
    </row>
    <row r="46" spans="1:6" s="565" customFormat="1" ht="17.25" customHeight="1">
      <c r="A46" s="638"/>
      <c r="B46" s="620"/>
      <c r="C46" s="611"/>
      <c r="D46" s="611"/>
      <c r="E46" s="611"/>
      <c r="F46" s="639"/>
    </row>
    <row r="47" spans="1:6" s="565" customFormat="1" ht="17.25" customHeight="1">
      <c r="A47" s="638"/>
      <c r="B47" s="616" t="s">
        <v>181</v>
      </c>
      <c r="C47" s="611">
        <v>7</v>
      </c>
      <c r="D47" s="611" t="s">
        <v>134</v>
      </c>
      <c r="E47" s="611"/>
      <c r="F47" s="639"/>
    </row>
    <row r="48" spans="1:6" s="565" customFormat="1" ht="17.25" customHeight="1">
      <c r="A48" s="638"/>
      <c r="B48" s="616" t="s">
        <v>170</v>
      </c>
      <c r="C48" s="611">
        <v>7</v>
      </c>
      <c r="D48" s="611" t="s">
        <v>134</v>
      </c>
      <c r="E48" s="611"/>
      <c r="F48" s="639"/>
    </row>
    <row r="49" spans="1:6" s="565" customFormat="1" ht="17.25" customHeight="1">
      <c r="A49" s="638"/>
      <c r="B49" s="618" t="s">
        <v>190</v>
      </c>
      <c r="C49" s="611"/>
      <c r="D49" s="611"/>
      <c r="E49" s="611"/>
      <c r="F49" s="639"/>
    </row>
    <row r="50" spans="1:6" s="565" customFormat="1" ht="17.25" customHeight="1">
      <c r="A50" s="638"/>
      <c r="B50" s="618" t="s">
        <v>191</v>
      </c>
      <c r="C50" s="611"/>
      <c r="D50" s="611"/>
      <c r="E50" s="611"/>
      <c r="F50" s="639"/>
    </row>
    <row r="51" spans="1:6" s="565" customFormat="1" ht="17.25" customHeight="1">
      <c r="A51" s="638"/>
      <c r="B51" s="618" t="s">
        <v>192</v>
      </c>
      <c r="C51" s="611"/>
      <c r="D51" s="611"/>
      <c r="E51" s="611"/>
      <c r="F51" s="639"/>
    </row>
    <row r="52" spans="1:6" s="565" customFormat="1" ht="66.75" customHeight="1">
      <c r="A52" s="638">
        <v>13</v>
      </c>
      <c r="B52" s="620" t="s">
        <v>193</v>
      </c>
      <c r="C52" s="611"/>
      <c r="D52" s="611"/>
      <c r="E52" s="611"/>
      <c r="F52" s="639"/>
    </row>
    <row r="53" spans="1:6" s="565" customFormat="1" ht="17.25" customHeight="1">
      <c r="A53" s="638"/>
      <c r="B53" s="612" t="s">
        <v>194</v>
      </c>
      <c r="C53" s="611">
        <v>15</v>
      </c>
      <c r="D53" s="611" t="s">
        <v>134</v>
      </c>
      <c r="E53" s="611"/>
      <c r="F53" s="639"/>
    </row>
    <row r="54" spans="1:6" s="565" customFormat="1" ht="56.25" customHeight="1">
      <c r="A54" s="638">
        <v>14</v>
      </c>
      <c r="B54" s="612" t="s">
        <v>195</v>
      </c>
      <c r="C54" s="611"/>
      <c r="D54" s="611"/>
      <c r="E54" s="611"/>
      <c r="F54" s="639"/>
    </row>
    <row r="55" spans="1:6" s="565" customFormat="1" ht="17.25" customHeight="1">
      <c r="A55" s="638"/>
      <c r="B55" s="613" t="s">
        <v>169</v>
      </c>
      <c r="C55" s="611">
        <v>9</v>
      </c>
      <c r="D55" s="611" t="s">
        <v>134</v>
      </c>
      <c r="E55" s="611"/>
      <c r="F55" s="639"/>
    </row>
    <row r="56" spans="1:6" s="565" customFormat="1" ht="17.25" customHeight="1">
      <c r="A56" s="638"/>
      <c r="B56" s="612" t="s">
        <v>170</v>
      </c>
      <c r="C56" s="611">
        <v>9</v>
      </c>
      <c r="D56" s="611" t="s">
        <v>134</v>
      </c>
      <c r="E56" s="611"/>
      <c r="F56" s="639"/>
    </row>
    <row r="57" spans="1:6" s="565" customFormat="1" ht="17.25" customHeight="1">
      <c r="A57" s="638"/>
      <c r="B57" s="612" t="s">
        <v>196</v>
      </c>
      <c r="C57" s="611"/>
      <c r="D57" s="611"/>
      <c r="E57" s="611"/>
      <c r="F57" s="639"/>
    </row>
    <row r="58" spans="1:6" s="565" customFormat="1" ht="54.75" customHeight="1">
      <c r="A58" s="638">
        <v>14</v>
      </c>
      <c r="B58" s="612" t="s">
        <v>197</v>
      </c>
      <c r="C58" s="611"/>
      <c r="D58" s="611"/>
      <c r="E58" s="611"/>
      <c r="F58" s="639"/>
    </row>
    <row r="59" spans="1:6" s="565" customFormat="1" ht="17.25" customHeight="1">
      <c r="A59" s="638"/>
      <c r="B59" s="613" t="s">
        <v>169</v>
      </c>
      <c r="C59" s="611">
        <v>2</v>
      </c>
      <c r="D59" s="611" t="s">
        <v>134</v>
      </c>
      <c r="E59" s="611"/>
      <c r="F59" s="639"/>
    </row>
    <row r="60" spans="1:6" s="565" customFormat="1" ht="17.25" customHeight="1">
      <c r="A60" s="638"/>
      <c r="B60" s="612" t="s">
        <v>170</v>
      </c>
      <c r="C60" s="611">
        <v>2</v>
      </c>
      <c r="D60" s="611" t="s">
        <v>134</v>
      </c>
      <c r="E60" s="611"/>
      <c r="F60" s="639"/>
    </row>
    <row r="61" spans="1:6" s="565" customFormat="1" ht="32.25" customHeight="1">
      <c r="A61" s="638"/>
      <c r="B61" s="612" t="s">
        <v>198</v>
      </c>
      <c r="C61" s="611"/>
      <c r="D61" s="611"/>
      <c r="E61" s="611"/>
      <c r="F61" s="639"/>
    </row>
    <row r="62" spans="1:6" s="565" customFormat="1">
      <c r="A62" s="640"/>
      <c r="B62" s="610" t="s">
        <v>199</v>
      </c>
      <c r="C62" s="609"/>
      <c r="D62" s="609"/>
      <c r="E62" s="609"/>
      <c r="F62" s="641"/>
    </row>
    <row r="63" spans="1:6" s="565" customFormat="1">
      <c r="A63" s="638" t="s">
        <v>200</v>
      </c>
      <c r="B63" s="610" t="s">
        <v>201</v>
      </c>
      <c r="C63" s="611"/>
      <c r="D63" s="611"/>
      <c r="E63" s="611"/>
      <c r="F63" s="639"/>
    </row>
    <row r="64" spans="1:6" s="565" customFormat="1" ht="172.5" customHeight="1">
      <c r="A64" s="638">
        <v>1</v>
      </c>
      <c r="B64" s="612" t="s">
        <v>202</v>
      </c>
      <c r="C64" s="611"/>
      <c r="D64" s="611"/>
      <c r="E64" s="611"/>
      <c r="F64" s="639"/>
    </row>
    <row r="65" spans="1:6" s="565" customFormat="1">
      <c r="A65" s="638"/>
      <c r="B65" s="621" t="s">
        <v>203</v>
      </c>
      <c r="C65" s="611"/>
      <c r="D65" s="611"/>
      <c r="E65" s="611"/>
      <c r="F65" s="639"/>
    </row>
    <row r="66" spans="1:6" s="565" customFormat="1">
      <c r="A66" s="638"/>
      <c r="B66" s="622" t="s">
        <v>204</v>
      </c>
      <c r="C66" s="611">
        <v>90</v>
      </c>
      <c r="D66" s="611" t="s">
        <v>76</v>
      </c>
      <c r="E66" s="611"/>
      <c r="F66" s="639"/>
    </row>
    <row r="67" spans="1:6" s="565" customFormat="1">
      <c r="A67" s="638"/>
      <c r="B67" s="622" t="s">
        <v>205</v>
      </c>
      <c r="C67" s="611">
        <v>110</v>
      </c>
      <c r="D67" s="611" t="s">
        <v>76</v>
      </c>
      <c r="E67" s="611"/>
      <c r="F67" s="639"/>
    </row>
    <row r="68" spans="1:6" s="565" customFormat="1">
      <c r="A68" s="638"/>
      <c r="B68" s="623" t="s">
        <v>206</v>
      </c>
      <c r="C68" s="611"/>
      <c r="D68" s="611"/>
      <c r="E68" s="611"/>
      <c r="F68" s="639"/>
    </row>
    <row r="69" spans="1:6" s="565" customFormat="1">
      <c r="A69" s="638"/>
      <c r="B69" s="622" t="s">
        <v>207</v>
      </c>
      <c r="C69" s="611">
        <v>80</v>
      </c>
      <c r="D69" s="611" t="s">
        <v>76</v>
      </c>
      <c r="E69" s="611"/>
      <c r="F69" s="639"/>
    </row>
    <row r="70" spans="1:6" s="565" customFormat="1">
      <c r="A70" s="638"/>
      <c r="B70" s="622" t="s">
        <v>208</v>
      </c>
      <c r="C70" s="611">
        <v>60</v>
      </c>
      <c r="D70" s="611" t="s">
        <v>76</v>
      </c>
      <c r="E70" s="611"/>
      <c r="F70" s="639"/>
    </row>
    <row r="71" spans="1:6" s="565" customFormat="1">
      <c r="A71" s="638"/>
      <c r="B71" s="622" t="s">
        <v>209</v>
      </c>
      <c r="C71" s="611">
        <v>20</v>
      </c>
      <c r="D71" s="611" t="s">
        <v>76</v>
      </c>
      <c r="E71" s="611"/>
      <c r="F71" s="639"/>
    </row>
    <row r="72" spans="1:6" s="565" customFormat="1">
      <c r="A72" s="638"/>
      <c r="B72" s="623" t="s">
        <v>210</v>
      </c>
      <c r="C72" s="611"/>
      <c r="D72" s="611"/>
      <c r="E72" s="611"/>
      <c r="F72" s="639"/>
    </row>
    <row r="73" spans="1:6" s="565" customFormat="1">
      <c r="A73" s="638"/>
      <c r="B73" s="622" t="s">
        <v>211</v>
      </c>
      <c r="C73" s="611">
        <v>0</v>
      </c>
      <c r="D73" s="611" t="s">
        <v>76</v>
      </c>
      <c r="E73" s="611"/>
      <c r="F73" s="639"/>
    </row>
    <row r="74" spans="1:6" s="565" customFormat="1">
      <c r="A74" s="638"/>
      <c r="B74" s="622" t="s">
        <v>212</v>
      </c>
      <c r="C74" s="611">
        <v>0</v>
      </c>
      <c r="D74" s="611" t="s">
        <v>76</v>
      </c>
      <c r="E74" s="611"/>
      <c r="F74" s="639"/>
    </row>
    <row r="75" spans="1:6" s="565" customFormat="1">
      <c r="A75" s="638"/>
      <c r="B75" s="622" t="s">
        <v>213</v>
      </c>
      <c r="C75" s="611"/>
      <c r="D75" s="611"/>
      <c r="E75" s="611"/>
      <c r="F75" s="639"/>
    </row>
    <row r="76" spans="1:6" s="565" customFormat="1" ht="68.25" customHeight="1">
      <c r="A76" s="638">
        <v>2</v>
      </c>
      <c r="B76" s="612" t="s">
        <v>214</v>
      </c>
      <c r="C76" s="611"/>
      <c r="D76" s="611"/>
      <c r="E76" s="611"/>
      <c r="F76" s="639"/>
    </row>
    <row r="77" spans="1:6" s="565" customFormat="1">
      <c r="A77" s="638"/>
      <c r="B77" s="622" t="s">
        <v>215</v>
      </c>
      <c r="C77" s="611">
        <v>15</v>
      </c>
      <c r="D77" s="611" t="s">
        <v>76</v>
      </c>
      <c r="E77" s="611"/>
      <c r="F77" s="639"/>
    </row>
    <row r="78" spans="1:6" s="565" customFormat="1">
      <c r="A78" s="638"/>
      <c r="B78" s="622" t="s">
        <v>216</v>
      </c>
      <c r="C78" s="611">
        <v>10</v>
      </c>
      <c r="D78" s="611" t="s">
        <v>76</v>
      </c>
      <c r="E78" s="611"/>
      <c r="F78" s="639"/>
    </row>
    <row r="79" spans="1:6" s="565" customFormat="1">
      <c r="A79" s="638"/>
      <c r="B79" s="622" t="s">
        <v>213</v>
      </c>
      <c r="C79" s="611"/>
      <c r="D79" s="611"/>
      <c r="E79" s="611"/>
      <c r="F79" s="639"/>
    </row>
    <row r="80" spans="1:6" s="565" customFormat="1" ht="56.25" customHeight="1">
      <c r="A80" s="638">
        <v>3</v>
      </c>
      <c r="B80" s="612" t="s">
        <v>217</v>
      </c>
      <c r="C80" s="611"/>
      <c r="D80" s="611"/>
      <c r="E80" s="611"/>
      <c r="F80" s="639"/>
    </row>
    <row r="81" spans="1:6" s="565" customFormat="1">
      <c r="A81" s="638"/>
      <c r="B81" s="622" t="s">
        <v>218</v>
      </c>
      <c r="C81" s="611">
        <v>25</v>
      </c>
      <c r="D81" s="611" t="s">
        <v>134</v>
      </c>
      <c r="E81" s="611"/>
      <c r="F81" s="639"/>
    </row>
    <row r="82" spans="1:6" s="565" customFormat="1">
      <c r="A82" s="638"/>
      <c r="B82" s="622" t="s">
        <v>219</v>
      </c>
      <c r="C82" s="611">
        <v>2</v>
      </c>
      <c r="D82" s="611" t="s">
        <v>134</v>
      </c>
      <c r="E82" s="611"/>
      <c r="F82" s="639"/>
    </row>
    <row r="83" spans="1:6" s="565" customFormat="1">
      <c r="A83" s="638"/>
      <c r="B83" s="622" t="s">
        <v>213</v>
      </c>
      <c r="C83" s="611"/>
      <c r="D83" s="611"/>
      <c r="E83" s="611"/>
      <c r="F83" s="639"/>
    </row>
    <row r="84" spans="1:6" s="565" customFormat="1" ht="78" customHeight="1">
      <c r="A84" s="638">
        <v>4</v>
      </c>
      <c r="B84" s="612" t="s">
        <v>220</v>
      </c>
      <c r="C84" s="611">
        <v>300</v>
      </c>
      <c r="D84" s="611" t="s">
        <v>118</v>
      </c>
      <c r="E84" s="611"/>
      <c r="F84" s="639"/>
    </row>
    <row r="85" spans="1:6" s="565" customFormat="1" ht="40.5" customHeight="1">
      <c r="A85" s="638">
        <v>5</v>
      </c>
      <c r="B85" s="612" t="s">
        <v>221</v>
      </c>
      <c r="C85" s="611"/>
      <c r="D85" s="611"/>
      <c r="E85" s="611"/>
      <c r="F85" s="639"/>
    </row>
    <row r="86" spans="1:6" s="565" customFormat="1">
      <c r="A86" s="638"/>
      <c r="B86" s="624" t="s">
        <v>222</v>
      </c>
      <c r="C86" s="611">
        <v>0</v>
      </c>
      <c r="D86" s="611" t="s">
        <v>134</v>
      </c>
      <c r="E86" s="611"/>
      <c r="F86" s="639"/>
    </row>
    <row r="87" spans="1:6" s="565" customFormat="1">
      <c r="A87" s="638"/>
      <c r="B87" s="624" t="s">
        <v>223</v>
      </c>
      <c r="C87" s="611">
        <v>0</v>
      </c>
      <c r="D87" s="611" t="s">
        <v>134</v>
      </c>
      <c r="E87" s="611"/>
      <c r="F87" s="639"/>
    </row>
    <row r="88" spans="1:6" s="565" customFormat="1">
      <c r="A88" s="638"/>
      <c r="B88" s="624" t="s">
        <v>224</v>
      </c>
      <c r="C88" s="611">
        <v>50</v>
      </c>
      <c r="D88" s="611" t="s">
        <v>134</v>
      </c>
      <c r="E88" s="611"/>
      <c r="F88" s="639"/>
    </row>
    <row r="89" spans="1:6" s="565" customFormat="1">
      <c r="A89" s="638"/>
      <c r="B89" s="624" t="s">
        <v>225</v>
      </c>
      <c r="C89" s="611" t="s">
        <v>317</v>
      </c>
      <c r="D89" s="611" t="s">
        <v>134</v>
      </c>
      <c r="E89" s="611"/>
      <c r="F89" s="639"/>
    </row>
    <row r="90" spans="1:6" s="565" customFormat="1" ht="71.25" customHeight="1">
      <c r="A90" s="638">
        <v>6</v>
      </c>
      <c r="B90" s="612" t="s">
        <v>226</v>
      </c>
      <c r="C90" s="611"/>
      <c r="D90" s="611"/>
      <c r="E90" s="611"/>
      <c r="F90" s="639"/>
    </row>
    <row r="91" spans="1:6" s="565" customFormat="1">
      <c r="A91" s="638"/>
      <c r="B91" s="624" t="s">
        <v>222</v>
      </c>
      <c r="C91" s="611">
        <v>0</v>
      </c>
      <c r="D91" s="611" t="s">
        <v>134</v>
      </c>
      <c r="E91" s="611"/>
      <c r="F91" s="639"/>
    </row>
    <row r="92" spans="1:6" s="565" customFormat="1">
      <c r="A92" s="638"/>
      <c r="B92" s="624" t="s">
        <v>223</v>
      </c>
      <c r="C92" s="611">
        <v>50</v>
      </c>
      <c r="D92" s="611" t="s">
        <v>134</v>
      </c>
      <c r="E92" s="611"/>
      <c r="F92" s="639"/>
    </row>
    <row r="93" spans="1:6" s="565" customFormat="1">
      <c r="A93" s="638"/>
      <c r="B93" s="624" t="s">
        <v>224</v>
      </c>
      <c r="C93" s="611">
        <v>0</v>
      </c>
      <c r="D93" s="611" t="s">
        <v>134</v>
      </c>
      <c r="E93" s="611"/>
      <c r="F93" s="639"/>
    </row>
    <row r="94" spans="1:6" s="565" customFormat="1">
      <c r="A94" s="638"/>
      <c r="B94" s="624" t="s">
        <v>225</v>
      </c>
      <c r="C94" s="611" t="s">
        <v>317</v>
      </c>
      <c r="D94" s="611" t="s">
        <v>134</v>
      </c>
      <c r="E94" s="611"/>
      <c r="F94" s="639"/>
    </row>
    <row r="95" spans="1:6" s="565" customFormat="1" ht="44.25" customHeight="1">
      <c r="A95" s="638">
        <v>7</v>
      </c>
      <c r="B95" s="624" t="s">
        <v>227</v>
      </c>
      <c r="C95" s="611"/>
      <c r="D95" s="611"/>
      <c r="E95" s="611"/>
      <c r="F95" s="639"/>
    </row>
    <row r="96" spans="1:6" s="565" customFormat="1">
      <c r="A96" s="638"/>
      <c r="B96" s="624" t="s">
        <v>228</v>
      </c>
      <c r="C96" s="611">
        <v>0</v>
      </c>
      <c r="D96" s="611" t="s">
        <v>134</v>
      </c>
      <c r="E96" s="611"/>
      <c r="F96" s="639"/>
    </row>
    <row r="97" spans="1:6" s="565" customFormat="1">
      <c r="A97" s="640"/>
      <c r="B97" s="610" t="s">
        <v>229</v>
      </c>
      <c r="C97" s="609"/>
      <c r="D97" s="609"/>
      <c r="E97" s="609"/>
      <c r="F97" s="641"/>
    </row>
    <row r="98" spans="1:6" s="565" customFormat="1">
      <c r="A98" s="638" t="s">
        <v>230</v>
      </c>
      <c r="B98" s="625" t="s">
        <v>231</v>
      </c>
      <c r="C98" s="611"/>
      <c r="D98" s="611"/>
      <c r="E98" s="611"/>
      <c r="F98" s="639"/>
    </row>
    <row r="99" spans="1:6" s="565" customFormat="1">
      <c r="A99" s="638"/>
      <c r="B99" s="626"/>
      <c r="C99" s="611"/>
      <c r="D99" s="611"/>
      <c r="E99" s="611"/>
      <c r="F99" s="639"/>
    </row>
    <row r="100" spans="1:6" s="565" customFormat="1" ht="132" customHeight="1">
      <c r="A100" s="638">
        <v>1</v>
      </c>
      <c r="B100" s="624" t="s">
        <v>232</v>
      </c>
      <c r="C100" s="611"/>
      <c r="D100" s="611"/>
      <c r="E100" s="611"/>
      <c r="F100" s="639"/>
    </row>
    <row r="101" spans="1:6" s="565" customFormat="1">
      <c r="A101" s="638"/>
      <c r="B101" s="627" t="s">
        <v>233</v>
      </c>
      <c r="C101" s="611"/>
      <c r="D101" s="611"/>
      <c r="E101" s="611"/>
      <c r="F101" s="639"/>
    </row>
    <row r="102" spans="1:6" s="565" customFormat="1">
      <c r="A102" s="638"/>
      <c r="B102" s="615" t="s">
        <v>234</v>
      </c>
      <c r="C102" s="611">
        <v>40</v>
      </c>
      <c r="D102" s="611" t="s">
        <v>76</v>
      </c>
      <c r="E102" s="611"/>
      <c r="F102" s="639"/>
    </row>
    <row r="103" spans="1:6" s="565" customFormat="1">
      <c r="A103" s="638"/>
      <c r="B103" s="628" t="s">
        <v>235</v>
      </c>
      <c r="C103" s="611">
        <v>120</v>
      </c>
      <c r="D103" s="611" t="s">
        <v>76</v>
      </c>
      <c r="E103" s="611"/>
      <c r="F103" s="639"/>
    </row>
    <row r="104" spans="1:6" s="565" customFormat="1">
      <c r="A104" s="638"/>
      <c r="B104" s="628" t="s">
        <v>236</v>
      </c>
      <c r="C104" s="611">
        <v>30</v>
      </c>
      <c r="D104" s="611" t="s">
        <v>76</v>
      </c>
      <c r="E104" s="611"/>
      <c r="F104" s="639"/>
    </row>
    <row r="105" spans="1:6" s="565" customFormat="1">
      <c r="A105" s="638"/>
      <c r="B105" s="628" t="s">
        <v>237</v>
      </c>
      <c r="C105" s="611">
        <v>50</v>
      </c>
      <c r="D105" s="611" t="s">
        <v>76</v>
      </c>
      <c r="E105" s="611"/>
      <c r="F105" s="639"/>
    </row>
    <row r="106" spans="1:6" s="565" customFormat="1">
      <c r="A106" s="638"/>
      <c r="B106" s="628" t="s">
        <v>238</v>
      </c>
      <c r="C106" s="611" t="s">
        <v>317</v>
      </c>
      <c r="D106" s="611" t="s">
        <v>76</v>
      </c>
      <c r="E106" s="611"/>
      <c r="F106" s="639"/>
    </row>
    <row r="107" spans="1:6" s="565" customFormat="1">
      <c r="A107" s="638"/>
      <c r="B107" s="628" t="s">
        <v>239</v>
      </c>
      <c r="C107" s="611">
        <v>0</v>
      </c>
      <c r="D107" s="611" t="s">
        <v>76</v>
      </c>
      <c r="E107" s="611"/>
      <c r="F107" s="639"/>
    </row>
    <row r="108" spans="1:6" s="565" customFormat="1">
      <c r="A108" s="638"/>
      <c r="B108" s="629" t="s">
        <v>240</v>
      </c>
      <c r="C108" s="611"/>
      <c r="D108" s="611"/>
      <c r="E108" s="611"/>
      <c r="F108" s="639"/>
    </row>
    <row r="109" spans="1:6" s="565" customFormat="1">
      <c r="A109" s="638"/>
      <c r="B109" s="628" t="s">
        <v>241</v>
      </c>
      <c r="C109" s="611">
        <v>50</v>
      </c>
      <c r="D109" s="611" t="s">
        <v>76</v>
      </c>
      <c r="E109" s="611"/>
      <c r="F109" s="639"/>
    </row>
    <row r="110" spans="1:6" s="565" customFormat="1">
      <c r="A110" s="638"/>
      <c r="B110" s="628" t="s">
        <v>242</v>
      </c>
      <c r="C110" s="611">
        <v>80</v>
      </c>
      <c r="D110" s="611" t="s">
        <v>76</v>
      </c>
      <c r="E110" s="611"/>
      <c r="F110" s="639"/>
    </row>
    <row r="111" spans="1:6" s="565" customFormat="1">
      <c r="A111" s="638"/>
      <c r="B111" s="628" t="s">
        <v>243</v>
      </c>
      <c r="C111" s="611">
        <v>0</v>
      </c>
      <c r="D111" s="611" t="s">
        <v>76</v>
      </c>
      <c r="E111" s="611"/>
      <c r="F111" s="639"/>
    </row>
    <row r="112" spans="1:6" s="565" customFormat="1">
      <c r="A112" s="638"/>
      <c r="B112" s="629" t="s">
        <v>244</v>
      </c>
      <c r="C112" s="611"/>
      <c r="D112" s="611"/>
      <c r="E112" s="611"/>
      <c r="F112" s="639"/>
    </row>
    <row r="113" spans="1:6" s="565" customFormat="1">
      <c r="A113" s="638"/>
      <c r="B113" s="628" t="s">
        <v>245</v>
      </c>
      <c r="C113" s="611">
        <v>50</v>
      </c>
      <c r="D113" s="611" t="s">
        <v>76</v>
      </c>
      <c r="E113" s="611"/>
      <c r="F113" s="639"/>
    </row>
    <row r="114" spans="1:6" s="565" customFormat="1">
      <c r="A114" s="638"/>
      <c r="B114" s="630" t="s">
        <v>246</v>
      </c>
      <c r="C114" s="611"/>
      <c r="D114" s="611"/>
      <c r="E114" s="611"/>
      <c r="F114" s="639"/>
    </row>
    <row r="115" spans="1:6" s="565" customFormat="1">
      <c r="A115" s="638"/>
      <c r="B115" s="628" t="s">
        <v>247</v>
      </c>
      <c r="C115" s="611">
        <v>0</v>
      </c>
      <c r="D115" s="611" t="s">
        <v>76</v>
      </c>
      <c r="E115" s="611"/>
      <c r="F115" s="639"/>
    </row>
    <row r="116" spans="1:6" s="565" customFormat="1">
      <c r="A116" s="638"/>
      <c r="B116" s="630" t="s">
        <v>248</v>
      </c>
      <c r="C116" s="611"/>
      <c r="D116" s="611"/>
      <c r="E116" s="611"/>
      <c r="F116" s="639"/>
    </row>
    <row r="117" spans="1:6" s="565" customFormat="1">
      <c r="A117" s="638"/>
      <c r="B117" s="628" t="s">
        <v>249</v>
      </c>
      <c r="C117" s="611">
        <v>0</v>
      </c>
      <c r="D117" s="611" t="s">
        <v>76</v>
      </c>
      <c r="E117" s="611"/>
      <c r="F117" s="639"/>
    </row>
    <row r="118" spans="1:6" s="565" customFormat="1">
      <c r="A118" s="638"/>
      <c r="B118" s="630" t="s">
        <v>250</v>
      </c>
      <c r="C118" s="611"/>
      <c r="D118" s="611"/>
      <c r="E118" s="611"/>
      <c r="F118" s="639"/>
    </row>
    <row r="119" spans="1:6" s="565" customFormat="1">
      <c r="A119" s="638"/>
      <c r="B119" s="628" t="s">
        <v>249</v>
      </c>
      <c r="C119" s="611">
        <v>0</v>
      </c>
      <c r="D119" s="611" t="s">
        <v>76</v>
      </c>
      <c r="E119" s="611"/>
      <c r="F119" s="639"/>
    </row>
    <row r="120" spans="1:6" s="565" customFormat="1">
      <c r="A120" s="638"/>
      <c r="B120" s="630" t="s">
        <v>251</v>
      </c>
      <c r="C120" s="611"/>
      <c r="D120" s="611"/>
      <c r="E120" s="611"/>
      <c r="F120" s="639"/>
    </row>
    <row r="121" spans="1:6" s="565" customFormat="1">
      <c r="A121" s="638"/>
      <c r="B121" s="628" t="s">
        <v>252</v>
      </c>
      <c r="C121" s="611">
        <v>0</v>
      </c>
      <c r="D121" s="611" t="s">
        <v>76</v>
      </c>
      <c r="E121" s="611"/>
      <c r="F121" s="639"/>
    </row>
    <row r="122" spans="1:6" s="565" customFormat="1">
      <c r="A122" s="638"/>
      <c r="B122" s="628" t="s">
        <v>253</v>
      </c>
      <c r="C122" s="611"/>
      <c r="D122" s="611"/>
      <c r="E122" s="611"/>
      <c r="F122" s="639"/>
    </row>
    <row r="123" spans="1:6" s="565" customFormat="1" ht="41.25" customHeight="1">
      <c r="A123" s="638">
        <v>2</v>
      </c>
      <c r="B123" s="612" t="s">
        <v>254</v>
      </c>
      <c r="C123" s="611"/>
      <c r="D123" s="611"/>
      <c r="E123" s="611"/>
      <c r="F123" s="639"/>
    </row>
    <row r="124" spans="1:6" s="565" customFormat="1">
      <c r="A124" s="638"/>
      <c r="B124" s="628" t="s">
        <v>255</v>
      </c>
      <c r="C124" s="611">
        <v>10</v>
      </c>
      <c r="D124" s="611" t="s">
        <v>134</v>
      </c>
      <c r="E124" s="611"/>
      <c r="F124" s="639"/>
    </row>
    <row r="125" spans="1:6" s="565" customFormat="1" ht="40.5" customHeight="1">
      <c r="A125" s="638">
        <v>3</v>
      </c>
      <c r="B125" s="612" t="s">
        <v>256</v>
      </c>
      <c r="C125" s="611"/>
      <c r="D125" s="611"/>
      <c r="E125" s="611"/>
      <c r="F125" s="639"/>
    </row>
    <row r="126" spans="1:6" s="565" customFormat="1">
      <c r="A126" s="638"/>
      <c r="B126" s="624" t="s">
        <v>257</v>
      </c>
      <c r="C126" s="611" t="s">
        <v>317</v>
      </c>
      <c r="D126" s="611" t="s">
        <v>134</v>
      </c>
      <c r="E126" s="611"/>
      <c r="F126" s="639"/>
    </row>
    <row r="127" spans="1:6" s="565" customFormat="1">
      <c r="A127" s="638"/>
      <c r="B127" s="624" t="s">
        <v>258</v>
      </c>
      <c r="C127" s="611">
        <v>5</v>
      </c>
      <c r="D127" s="611" t="s">
        <v>134</v>
      </c>
      <c r="E127" s="611"/>
      <c r="F127" s="639"/>
    </row>
    <row r="128" spans="1:6" s="565" customFormat="1">
      <c r="A128" s="638"/>
      <c r="B128" s="624" t="s">
        <v>259</v>
      </c>
      <c r="C128" s="611">
        <v>0</v>
      </c>
      <c r="D128" s="611" t="s">
        <v>134</v>
      </c>
      <c r="E128" s="611"/>
      <c r="F128" s="639"/>
    </row>
    <row r="129" spans="1:6" s="565" customFormat="1">
      <c r="A129" s="638"/>
      <c r="B129" s="624" t="s">
        <v>260</v>
      </c>
      <c r="C129" s="611">
        <v>5</v>
      </c>
      <c r="D129" s="611" t="s">
        <v>134</v>
      </c>
      <c r="E129" s="611"/>
      <c r="F129" s="639"/>
    </row>
    <row r="130" spans="1:6" s="565" customFormat="1">
      <c r="A130" s="638"/>
      <c r="B130" s="624" t="s">
        <v>261</v>
      </c>
      <c r="C130" s="611">
        <v>5</v>
      </c>
      <c r="D130" s="611" t="s">
        <v>134</v>
      </c>
      <c r="E130" s="611"/>
      <c r="F130" s="639"/>
    </row>
    <row r="131" spans="1:6" s="565" customFormat="1">
      <c r="A131" s="638"/>
      <c r="B131" s="624" t="s">
        <v>262</v>
      </c>
      <c r="C131" s="611"/>
      <c r="D131" s="611"/>
      <c r="E131" s="611"/>
      <c r="F131" s="639"/>
    </row>
    <row r="132" spans="1:6" s="565" customFormat="1" ht="54.75" customHeight="1">
      <c r="A132" s="638">
        <v>4</v>
      </c>
      <c r="B132" s="612" t="s">
        <v>263</v>
      </c>
      <c r="C132" s="611"/>
      <c r="D132" s="611"/>
      <c r="E132" s="611"/>
      <c r="F132" s="639"/>
    </row>
    <row r="133" spans="1:6" s="565" customFormat="1">
      <c r="A133" s="638"/>
      <c r="B133" s="628" t="s">
        <v>264</v>
      </c>
      <c r="C133" s="611">
        <v>0</v>
      </c>
      <c r="D133" s="611" t="s">
        <v>134</v>
      </c>
      <c r="E133" s="611"/>
      <c r="F133" s="639"/>
    </row>
    <row r="134" spans="1:6" s="565" customFormat="1">
      <c r="A134" s="638"/>
      <c r="B134" s="624" t="s">
        <v>262</v>
      </c>
      <c r="C134" s="611"/>
      <c r="D134" s="611"/>
      <c r="E134" s="611"/>
      <c r="F134" s="639"/>
    </row>
    <row r="135" spans="1:6" s="565" customFormat="1" ht="25.5">
      <c r="A135" s="638">
        <v>5</v>
      </c>
      <c r="B135" s="612" t="s">
        <v>265</v>
      </c>
      <c r="C135" s="611"/>
      <c r="D135" s="611"/>
      <c r="E135" s="611"/>
      <c r="F135" s="639"/>
    </row>
    <row r="136" spans="1:6" s="565" customFormat="1">
      <c r="A136" s="638"/>
      <c r="B136" s="624" t="s">
        <v>264</v>
      </c>
      <c r="C136" s="611">
        <v>0</v>
      </c>
      <c r="D136" s="611" t="s">
        <v>134</v>
      </c>
      <c r="E136" s="611"/>
      <c r="F136" s="639"/>
    </row>
    <row r="137" spans="1:6" s="565" customFormat="1">
      <c r="A137" s="638"/>
      <c r="B137" s="624" t="s">
        <v>216</v>
      </c>
      <c r="C137" s="611">
        <v>2</v>
      </c>
      <c r="D137" s="611" t="s">
        <v>134</v>
      </c>
      <c r="E137" s="611"/>
      <c r="F137" s="639"/>
    </row>
    <row r="138" spans="1:6" s="565" customFormat="1">
      <c r="A138" s="638"/>
      <c r="B138" s="624" t="s">
        <v>262</v>
      </c>
      <c r="C138" s="611"/>
      <c r="D138" s="611"/>
      <c r="E138" s="611"/>
      <c r="F138" s="639"/>
    </row>
    <row r="139" spans="1:6" s="565" customFormat="1" ht="143.25" customHeight="1">
      <c r="A139" s="638">
        <v>6</v>
      </c>
      <c r="B139" s="624" t="s">
        <v>266</v>
      </c>
      <c r="C139" s="611" t="s">
        <v>885</v>
      </c>
      <c r="D139" s="611"/>
      <c r="E139" s="611"/>
      <c r="F139" s="639"/>
    </row>
    <row r="140" spans="1:6" s="565" customFormat="1">
      <c r="A140" s="638"/>
      <c r="B140" s="628" t="s">
        <v>267</v>
      </c>
      <c r="C140" s="611"/>
      <c r="D140" s="611"/>
      <c r="E140" s="611"/>
      <c r="F140" s="639"/>
    </row>
    <row r="141" spans="1:6" s="565" customFormat="1">
      <c r="A141" s="638"/>
      <c r="B141" s="628" t="s">
        <v>268</v>
      </c>
      <c r="C141" s="611">
        <v>1</v>
      </c>
      <c r="D141" s="611" t="s">
        <v>269</v>
      </c>
      <c r="E141" s="611"/>
      <c r="F141" s="639"/>
    </row>
    <row r="142" spans="1:6" s="565" customFormat="1">
      <c r="A142" s="638"/>
      <c r="B142" s="624" t="s">
        <v>270</v>
      </c>
      <c r="C142" s="611"/>
      <c r="D142" s="611"/>
      <c r="E142" s="611"/>
      <c r="F142" s="639"/>
    </row>
    <row r="143" spans="1:6" s="565" customFormat="1">
      <c r="A143" s="638"/>
      <c r="B143" s="628" t="s">
        <v>271</v>
      </c>
      <c r="C143" s="611"/>
      <c r="D143" s="611"/>
      <c r="E143" s="611"/>
      <c r="F143" s="639"/>
    </row>
    <row r="144" spans="1:6" s="565" customFormat="1" ht="130.5" customHeight="1">
      <c r="A144" s="638">
        <v>7</v>
      </c>
      <c r="B144" s="624" t="s">
        <v>272</v>
      </c>
      <c r="C144" s="611">
        <v>1</v>
      </c>
      <c r="D144" s="611" t="s">
        <v>134</v>
      </c>
      <c r="E144" s="611"/>
      <c r="F144" s="639"/>
    </row>
    <row r="145" spans="1:6" s="565" customFormat="1">
      <c r="A145" s="638"/>
      <c r="B145" s="624" t="s">
        <v>273</v>
      </c>
      <c r="C145" s="611">
        <v>80</v>
      </c>
      <c r="D145" s="611" t="s">
        <v>76</v>
      </c>
      <c r="E145" s="611"/>
      <c r="F145" s="639"/>
    </row>
    <row r="146" spans="1:6" s="565" customFormat="1">
      <c r="A146" s="638"/>
      <c r="B146" s="624" t="s">
        <v>274</v>
      </c>
      <c r="C146" s="611">
        <v>80</v>
      </c>
      <c r="D146" s="611" t="s">
        <v>76</v>
      </c>
      <c r="E146" s="611"/>
      <c r="F146" s="639"/>
    </row>
    <row r="147" spans="1:6" s="565" customFormat="1">
      <c r="A147" s="638"/>
      <c r="B147" s="624" t="s">
        <v>275</v>
      </c>
      <c r="C147" s="611"/>
      <c r="D147" s="611"/>
      <c r="E147" s="611"/>
      <c r="F147" s="639"/>
    </row>
    <row r="148" spans="1:6" s="565" customFormat="1" ht="70.5" customHeight="1">
      <c r="A148" s="638">
        <v>8</v>
      </c>
      <c r="B148" s="624" t="s">
        <v>276</v>
      </c>
      <c r="C148" s="611">
        <v>1</v>
      </c>
      <c r="D148" s="611" t="s">
        <v>134</v>
      </c>
      <c r="E148" s="611"/>
      <c r="F148" s="639"/>
    </row>
    <row r="149" spans="1:6" s="565" customFormat="1">
      <c r="A149" s="638"/>
      <c r="B149" s="628" t="s">
        <v>277</v>
      </c>
      <c r="C149" s="611"/>
      <c r="D149" s="611"/>
      <c r="E149" s="611"/>
      <c r="F149" s="639"/>
    </row>
    <row r="150" spans="1:6" s="565" customFormat="1" ht="105.75" customHeight="1">
      <c r="A150" s="638">
        <v>9</v>
      </c>
      <c r="B150" s="624" t="s">
        <v>278</v>
      </c>
      <c r="C150" s="611">
        <v>1</v>
      </c>
      <c r="D150" s="611" t="s">
        <v>134</v>
      </c>
      <c r="E150" s="611"/>
      <c r="F150" s="639"/>
    </row>
    <row r="151" spans="1:6" s="565" customFormat="1" ht="38.25">
      <c r="A151" s="638">
        <v>10</v>
      </c>
      <c r="B151" s="612" t="s">
        <v>279</v>
      </c>
      <c r="C151" s="611"/>
      <c r="D151" s="611"/>
      <c r="E151" s="611"/>
      <c r="F151" s="639"/>
    </row>
    <row r="152" spans="1:6" s="565" customFormat="1">
      <c r="A152" s="638"/>
      <c r="B152" s="624" t="s">
        <v>207</v>
      </c>
      <c r="C152" s="611">
        <v>0</v>
      </c>
      <c r="D152" s="611" t="s">
        <v>134</v>
      </c>
      <c r="E152" s="611"/>
      <c r="F152" s="639"/>
    </row>
    <row r="153" spans="1:6" s="565" customFormat="1">
      <c r="A153" s="638"/>
      <c r="B153" s="624" t="s">
        <v>280</v>
      </c>
      <c r="C153" s="611"/>
      <c r="D153" s="611"/>
      <c r="E153" s="611"/>
      <c r="F153" s="639"/>
    </row>
    <row r="154" spans="1:6" s="565" customFormat="1" ht="66.75" customHeight="1">
      <c r="A154" s="638">
        <v>11</v>
      </c>
      <c r="B154" s="624" t="s">
        <v>281</v>
      </c>
      <c r="C154" s="611"/>
      <c r="D154" s="611"/>
      <c r="E154" s="611"/>
      <c r="F154" s="639"/>
    </row>
    <row r="155" spans="1:6" s="565" customFormat="1">
      <c r="A155" s="638"/>
      <c r="B155" s="629" t="s">
        <v>282</v>
      </c>
      <c r="C155" s="611"/>
      <c r="D155" s="611"/>
      <c r="E155" s="611"/>
      <c r="F155" s="639"/>
    </row>
    <row r="156" spans="1:6" s="565" customFormat="1">
      <c r="A156" s="638"/>
      <c r="B156" s="629" t="s">
        <v>283</v>
      </c>
      <c r="C156" s="611"/>
      <c r="D156" s="611"/>
      <c r="E156" s="611"/>
      <c r="F156" s="639"/>
    </row>
    <row r="157" spans="1:6" s="565" customFormat="1">
      <c r="A157" s="638"/>
      <c r="B157" s="628" t="s">
        <v>284</v>
      </c>
      <c r="C157" s="611">
        <v>1</v>
      </c>
      <c r="D157" s="611" t="s">
        <v>134</v>
      </c>
      <c r="E157" s="611"/>
      <c r="F157" s="639"/>
    </row>
    <row r="158" spans="1:6" s="565" customFormat="1">
      <c r="A158" s="638"/>
      <c r="B158" s="628" t="s">
        <v>285</v>
      </c>
      <c r="C158" s="611"/>
      <c r="D158" s="611"/>
      <c r="E158" s="611"/>
      <c r="F158" s="639"/>
    </row>
    <row r="159" spans="1:6" s="565" customFormat="1">
      <c r="A159" s="638"/>
      <c r="B159" s="628" t="s">
        <v>286</v>
      </c>
      <c r="C159" s="611">
        <v>1</v>
      </c>
      <c r="D159" s="611" t="s">
        <v>134</v>
      </c>
      <c r="E159" s="611"/>
      <c r="F159" s="639"/>
    </row>
    <row r="160" spans="1:6" s="565" customFormat="1" ht="16.5" customHeight="1">
      <c r="A160" s="638"/>
      <c r="B160" s="624" t="s">
        <v>287</v>
      </c>
      <c r="C160" s="611">
        <v>1</v>
      </c>
      <c r="D160" s="611" t="s">
        <v>134</v>
      </c>
      <c r="E160" s="611"/>
      <c r="F160" s="639"/>
    </row>
    <row r="161" spans="1:6" s="565" customFormat="1">
      <c r="A161" s="638"/>
      <c r="B161" s="628" t="s">
        <v>288</v>
      </c>
      <c r="C161" s="611">
        <v>1</v>
      </c>
      <c r="D161" s="611" t="s">
        <v>134</v>
      </c>
      <c r="E161" s="611"/>
      <c r="F161" s="639"/>
    </row>
    <row r="162" spans="1:6" s="565" customFormat="1">
      <c r="A162" s="638"/>
      <c r="B162" s="624" t="s">
        <v>289</v>
      </c>
      <c r="C162" s="611">
        <v>1</v>
      </c>
      <c r="D162" s="611" t="s">
        <v>134</v>
      </c>
      <c r="E162" s="611"/>
      <c r="F162" s="639"/>
    </row>
    <row r="163" spans="1:6" s="565" customFormat="1">
      <c r="A163" s="638"/>
      <c r="B163" s="631" t="s">
        <v>291</v>
      </c>
      <c r="C163" s="611"/>
      <c r="D163" s="611"/>
      <c r="E163" s="611"/>
      <c r="F163" s="639"/>
    </row>
    <row r="164" spans="1:6" s="565" customFormat="1">
      <c r="A164" s="638"/>
      <c r="B164" s="631" t="s">
        <v>292</v>
      </c>
      <c r="C164" s="611"/>
      <c r="D164" s="611"/>
      <c r="E164" s="611"/>
      <c r="F164" s="639"/>
    </row>
    <row r="165" spans="1:6" s="565" customFormat="1">
      <c r="A165" s="638"/>
      <c r="B165" s="629" t="s">
        <v>290</v>
      </c>
      <c r="C165" s="611"/>
      <c r="D165" s="611"/>
      <c r="E165" s="611"/>
      <c r="F165" s="639"/>
    </row>
    <row r="166" spans="1:6" s="565" customFormat="1">
      <c r="A166" s="638"/>
      <c r="B166" s="631" t="s">
        <v>291</v>
      </c>
      <c r="C166" s="611"/>
      <c r="D166" s="611"/>
      <c r="E166" s="611"/>
      <c r="F166" s="639"/>
    </row>
    <row r="167" spans="1:6" s="565" customFormat="1">
      <c r="A167" s="638"/>
      <c r="B167" s="631" t="s">
        <v>292</v>
      </c>
      <c r="C167" s="611"/>
      <c r="D167" s="611"/>
      <c r="E167" s="611"/>
      <c r="F167" s="639"/>
    </row>
    <row r="168" spans="1:6" s="565" customFormat="1">
      <c r="A168" s="638"/>
      <c r="B168" s="630" t="s">
        <v>293</v>
      </c>
      <c r="C168" s="611"/>
      <c r="D168" s="611"/>
      <c r="E168" s="611"/>
      <c r="F168" s="639"/>
    </row>
    <row r="169" spans="1:6" s="565" customFormat="1">
      <c r="A169" s="638"/>
      <c r="B169" s="624" t="s">
        <v>294</v>
      </c>
      <c r="C169" s="611">
        <v>1</v>
      </c>
      <c r="D169" s="611" t="s">
        <v>134</v>
      </c>
      <c r="E169" s="611"/>
      <c r="F169" s="639"/>
    </row>
    <row r="170" spans="1:6" s="565" customFormat="1">
      <c r="A170" s="638"/>
      <c r="B170" s="628" t="s">
        <v>295</v>
      </c>
      <c r="C170" s="611">
        <v>1</v>
      </c>
      <c r="D170" s="611" t="s">
        <v>134</v>
      </c>
      <c r="E170" s="611"/>
      <c r="F170" s="639"/>
    </row>
    <row r="171" spans="1:6" s="565" customFormat="1" ht="15.75" customHeight="1">
      <c r="A171" s="638"/>
      <c r="B171" s="624"/>
      <c r="C171" s="611"/>
      <c r="D171" s="611"/>
      <c r="E171" s="611"/>
      <c r="F171" s="639"/>
    </row>
    <row r="172" spans="1:6" s="565" customFormat="1" ht="40.5" customHeight="1">
      <c r="A172" s="638">
        <v>12</v>
      </c>
      <c r="B172" s="624" t="s">
        <v>296</v>
      </c>
      <c r="C172" s="611"/>
      <c r="D172" s="611"/>
      <c r="E172" s="611"/>
      <c r="F172" s="639"/>
    </row>
    <row r="173" spans="1:6" s="565" customFormat="1" ht="21.75" customHeight="1">
      <c r="A173" s="638"/>
      <c r="B173" s="624" t="s">
        <v>297</v>
      </c>
      <c r="C173" s="611">
        <v>1</v>
      </c>
      <c r="D173" s="611" t="s">
        <v>134</v>
      </c>
      <c r="E173" s="611"/>
      <c r="F173" s="639"/>
    </row>
    <row r="174" spans="1:6" s="565" customFormat="1">
      <c r="A174" s="640"/>
      <c r="B174" s="610" t="s">
        <v>298</v>
      </c>
      <c r="C174" s="609"/>
      <c r="D174" s="609"/>
      <c r="E174" s="609"/>
      <c r="F174" s="641"/>
    </row>
    <row r="175" spans="1:6" s="565" customFormat="1">
      <c r="A175" s="638" t="s">
        <v>488</v>
      </c>
      <c r="B175" s="610" t="s">
        <v>300</v>
      </c>
      <c r="C175" s="611"/>
      <c r="D175" s="611"/>
      <c r="E175" s="611"/>
      <c r="F175" s="639"/>
    </row>
    <row r="176" spans="1:6" s="565" customFormat="1" ht="76.5" customHeight="1">
      <c r="A176" s="638">
        <v>1</v>
      </c>
      <c r="B176" s="624" t="s">
        <v>301</v>
      </c>
      <c r="C176" s="611"/>
      <c r="D176" s="611"/>
      <c r="E176" s="611"/>
      <c r="F176" s="639"/>
    </row>
    <row r="177" spans="1:11553" s="565" customFormat="1">
      <c r="A177" s="638"/>
      <c r="B177" s="631" t="s">
        <v>244</v>
      </c>
      <c r="C177" s="611"/>
      <c r="D177" s="611"/>
      <c r="E177" s="611"/>
      <c r="F177" s="639"/>
    </row>
    <row r="178" spans="1:11553" s="565" customFormat="1">
      <c r="A178" s="638"/>
      <c r="B178" s="622" t="s">
        <v>211</v>
      </c>
      <c r="C178" s="611">
        <v>60</v>
      </c>
      <c r="D178" s="611" t="s">
        <v>76</v>
      </c>
      <c r="E178" s="611"/>
      <c r="F178" s="639"/>
    </row>
    <row r="179" spans="1:11553">
      <c r="A179" s="638"/>
      <c r="B179" s="622" t="s">
        <v>208</v>
      </c>
      <c r="C179" s="611">
        <v>90</v>
      </c>
      <c r="D179" s="611" t="s">
        <v>76</v>
      </c>
      <c r="E179" s="611"/>
      <c r="F179" s="639"/>
      <c r="G179" s="565"/>
      <c r="H179" s="565"/>
      <c r="I179" s="565"/>
      <c r="J179" s="565"/>
      <c r="K179" s="565"/>
      <c r="L179" s="565"/>
      <c r="M179" s="565"/>
      <c r="N179" s="565"/>
      <c r="O179" s="565"/>
      <c r="P179" s="565"/>
      <c r="Q179" s="565"/>
      <c r="R179" s="565"/>
      <c r="S179" s="565"/>
      <c r="T179" s="565"/>
      <c r="U179" s="565"/>
      <c r="V179" s="565"/>
      <c r="W179" s="565"/>
      <c r="X179" s="565"/>
      <c r="Y179" s="565"/>
      <c r="Z179" s="565"/>
      <c r="AA179" s="565"/>
      <c r="AB179" s="565"/>
      <c r="AC179" s="565"/>
      <c r="AD179" s="565"/>
      <c r="AE179" s="565"/>
      <c r="AF179" s="565"/>
      <c r="AG179" s="565"/>
      <c r="AH179" s="565"/>
      <c r="AI179" s="565"/>
      <c r="AJ179" s="565"/>
      <c r="AK179" s="565"/>
      <c r="AL179" s="565"/>
      <c r="AM179" s="565"/>
      <c r="AN179" s="565"/>
      <c r="AO179" s="565"/>
      <c r="AP179" s="565"/>
      <c r="AQ179" s="565"/>
      <c r="AR179" s="565"/>
      <c r="AS179" s="565"/>
      <c r="AT179" s="565"/>
      <c r="AU179" s="565"/>
      <c r="AV179" s="565"/>
      <c r="AW179" s="565"/>
      <c r="AX179" s="565"/>
      <c r="AY179" s="565"/>
      <c r="AZ179" s="565"/>
      <c r="BA179" s="565"/>
      <c r="BB179" s="565"/>
      <c r="BC179" s="565"/>
      <c r="BD179" s="565"/>
      <c r="BE179" s="565"/>
      <c r="BF179" s="565"/>
      <c r="BG179" s="565"/>
      <c r="BH179" s="565"/>
      <c r="BI179" s="565"/>
      <c r="BJ179" s="565"/>
      <c r="BK179" s="565"/>
      <c r="BL179" s="565"/>
      <c r="BM179" s="565"/>
      <c r="BN179" s="565"/>
      <c r="BO179" s="565"/>
      <c r="BP179" s="565"/>
      <c r="BQ179" s="565"/>
      <c r="BR179" s="565"/>
      <c r="BS179" s="565"/>
      <c r="BT179" s="565"/>
      <c r="BU179" s="565"/>
      <c r="BV179" s="565"/>
      <c r="BW179" s="565"/>
      <c r="BX179" s="565"/>
      <c r="BY179" s="565"/>
      <c r="BZ179" s="565"/>
      <c r="CA179" s="565"/>
      <c r="CB179" s="565"/>
      <c r="CC179" s="565"/>
      <c r="CD179" s="565"/>
      <c r="CE179" s="565"/>
      <c r="CF179" s="565"/>
      <c r="CG179" s="565"/>
      <c r="CH179" s="565"/>
      <c r="CI179" s="565"/>
      <c r="CJ179" s="565"/>
      <c r="CK179" s="565"/>
      <c r="CL179" s="565"/>
      <c r="CM179" s="565"/>
      <c r="CN179" s="565"/>
      <c r="CO179" s="565"/>
      <c r="CP179" s="565"/>
      <c r="CQ179" s="565"/>
      <c r="CR179" s="565"/>
      <c r="CS179" s="565"/>
      <c r="CT179" s="565"/>
      <c r="CU179" s="565"/>
      <c r="CV179" s="565"/>
      <c r="CW179" s="565"/>
      <c r="CX179" s="565"/>
      <c r="CY179" s="565"/>
      <c r="CZ179" s="565"/>
      <c r="DA179" s="565"/>
      <c r="DB179" s="565"/>
      <c r="DC179" s="565"/>
      <c r="DD179" s="565"/>
      <c r="DE179" s="565"/>
      <c r="DF179" s="565"/>
      <c r="DG179" s="565"/>
      <c r="DH179" s="565"/>
      <c r="DI179" s="565"/>
      <c r="DJ179" s="565"/>
      <c r="DK179" s="565"/>
      <c r="DL179" s="565"/>
      <c r="DM179" s="565"/>
      <c r="DN179" s="565"/>
      <c r="DO179" s="565"/>
      <c r="DP179" s="565"/>
      <c r="DQ179" s="565"/>
      <c r="DR179" s="565"/>
      <c r="DS179" s="565"/>
      <c r="DT179" s="565"/>
      <c r="DU179" s="565"/>
      <c r="DV179" s="565"/>
      <c r="DW179" s="565"/>
      <c r="DX179" s="565"/>
      <c r="DY179" s="565"/>
      <c r="DZ179" s="565"/>
      <c r="EA179" s="565"/>
      <c r="EB179" s="565"/>
      <c r="EC179" s="565"/>
      <c r="ED179" s="565"/>
      <c r="EE179" s="565"/>
      <c r="EF179" s="565"/>
      <c r="EG179" s="565"/>
      <c r="EH179" s="565"/>
      <c r="EI179" s="565"/>
      <c r="EJ179" s="565"/>
      <c r="EK179" s="565"/>
      <c r="EL179" s="565"/>
      <c r="EM179" s="565"/>
      <c r="EN179" s="565"/>
      <c r="EO179" s="565"/>
      <c r="EP179" s="565"/>
      <c r="EQ179" s="565"/>
      <c r="ER179" s="565"/>
      <c r="ES179" s="565"/>
      <c r="ET179" s="565"/>
      <c r="EU179" s="565"/>
      <c r="EV179" s="565"/>
      <c r="EW179" s="565"/>
      <c r="EX179" s="565"/>
      <c r="EY179" s="565"/>
      <c r="EZ179" s="565"/>
      <c r="FA179" s="565"/>
      <c r="FB179" s="565"/>
      <c r="FC179" s="565"/>
      <c r="FD179" s="565"/>
      <c r="FE179" s="565"/>
      <c r="FF179" s="565"/>
      <c r="FG179" s="565"/>
      <c r="FH179" s="565"/>
      <c r="FI179" s="565"/>
      <c r="FJ179" s="565"/>
      <c r="FK179" s="565"/>
      <c r="FL179" s="565"/>
      <c r="FM179" s="565"/>
      <c r="FN179" s="565"/>
      <c r="FO179" s="565"/>
      <c r="FP179" s="565"/>
      <c r="FQ179" s="565"/>
      <c r="FR179" s="565"/>
      <c r="FS179" s="565"/>
      <c r="FT179" s="565"/>
      <c r="FU179" s="565"/>
      <c r="FV179" s="565"/>
      <c r="FW179" s="565"/>
      <c r="FX179" s="565"/>
      <c r="FY179" s="565"/>
      <c r="FZ179" s="565"/>
      <c r="GA179" s="565"/>
      <c r="GB179" s="565"/>
      <c r="GC179" s="565"/>
      <c r="GD179" s="565"/>
      <c r="GE179" s="565"/>
      <c r="GF179" s="565"/>
      <c r="GG179" s="565"/>
      <c r="GH179" s="565"/>
      <c r="GI179" s="565"/>
      <c r="GJ179" s="565"/>
      <c r="GK179" s="565"/>
      <c r="GL179" s="565"/>
      <c r="GM179" s="565"/>
      <c r="GN179" s="565"/>
      <c r="GO179" s="565"/>
      <c r="GP179" s="565"/>
      <c r="GQ179" s="565"/>
      <c r="GR179" s="565"/>
      <c r="GS179" s="565"/>
      <c r="GT179" s="565"/>
      <c r="GU179" s="565"/>
      <c r="GV179" s="565"/>
      <c r="GW179" s="565"/>
      <c r="GX179" s="565"/>
      <c r="GY179" s="565"/>
      <c r="GZ179" s="565"/>
      <c r="HA179" s="565"/>
      <c r="HB179" s="565"/>
      <c r="HC179" s="565"/>
      <c r="HD179" s="565"/>
      <c r="HE179" s="565"/>
      <c r="HF179" s="565"/>
      <c r="HG179" s="565"/>
      <c r="HH179" s="565"/>
      <c r="HI179" s="565"/>
      <c r="HJ179" s="565"/>
      <c r="HK179" s="565"/>
      <c r="HL179" s="565"/>
      <c r="HM179" s="565"/>
      <c r="HN179" s="565"/>
      <c r="HO179" s="565"/>
      <c r="HP179" s="565"/>
      <c r="HQ179" s="565"/>
      <c r="HR179" s="565"/>
      <c r="HS179" s="565"/>
      <c r="HT179" s="565"/>
      <c r="HU179" s="565"/>
      <c r="HV179" s="565"/>
      <c r="HW179" s="565"/>
      <c r="HX179" s="565"/>
      <c r="HY179" s="565"/>
      <c r="HZ179" s="565"/>
      <c r="IA179" s="565"/>
      <c r="IB179" s="565"/>
      <c r="IC179" s="565"/>
      <c r="ID179" s="565"/>
      <c r="IE179" s="565"/>
      <c r="IF179" s="565"/>
      <c r="IG179" s="565"/>
      <c r="IH179" s="565"/>
      <c r="II179" s="565"/>
      <c r="IJ179" s="565"/>
      <c r="IK179" s="565"/>
      <c r="IL179" s="565"/>
      <c r="IM179" s="565"/>
      <c r="IN179" s="565"/>
      <c r="IO179" s="565"/>
      <c r="IP179" s="565"/>
      <c r="IQ179" s="565"/>
      <c r="IR179" s="565"/>
      <c r="IS179" s="565"/>
      <c r="IT179" s="565"/>
      <c r="IU179" s="565"/>
      <c r="IV179" s="565"/>
      <c r="IW179" s="565"/>
      <c r="IX179" s="565"/>
      <c r="IY179" s="565"/>
      <c r="IZ179" s="565"/>
      <c r="JA179" s="565"/>
      <c r="JB179" s="565"/>
      <c r="JC179" s="565"/>
      <c r="JD179" s="565"/>
      <c r="JE179" s="565"/>
      <c r="JF179" s="565"/>
      <c r="JG179" s="565"/>
      <c r="JH179" s="565"/>
      <c r="JI179" s="565"/>
      <c r="JJ179" s="565"/>
      <c r="JK179" s="565"/>
      <c r="JL179" s="565"/>
      <c r="JM179" s="565"/>
      <c r="JN179" s="565"/>
      <c r="JO179" s="565"/>
      <c r="JP179" s="565"/>
      <c r="JQ179" s="565"/>
      <c r="JR179" s="565"/>
      <c r="JS179" s="565"/>
      <c r="JT179" s="565"/>
      <c r="JU179" s="565"/>
      <c r="JV179" s="565"/>
      <c r="JW179" s="565"/>
      <c r="JX179" s="565"/>
      <c r="JY179" s="565"/>
      <c r="JZ179" s="565"/>
      <c r="KA179" s="565"/>
      <c r="KB179" s="565"/>
      <c r="KC179" s="565"/>
      <c r="KD179" s="565"/>
      <c r="KE179" s="565"/>
      <c r="KF179" s="565"/>
      <c r="KG179" s="565"/>
      <c r="KH179" s="565"/>
      <c r="KI179" s="565"/>
      <c r="KJ179" s="565"/>
      <c r="KK179" s="565"/>
      <c r="KL179" s="565"/>
      <c r="KM179" s="565"/>
      <c r="KN179" s="565"/>
      <c r="KO179" s="565"/>
      <c r="KP179" s="565"/>
      <c r="KQ179" s="565"/>
      <c r="KR179" s="565"/>
      <c r="KS179" s="565"/>
      <c r="KT179" s="565"/>
      <c r="KU179" s="565"/>
      <c r="KV179" s="565"/>
      <c r="KW179" s="565"/>
      <c r="KX179" s="565"/>
      <c r="KY179" s="565"/>
      <c r="KZ179" s="565"/>
      <c r="LA179" s="565"/>
      <c r="LB179" s="565"/>
      <c r="LC179" s="565"/>
      <c r="LD179" s="565"/>
      <c r="LE179" s="565"/>
      <c r="LF179" s="565"/>
      <c r="LG179" s="565"/>
      <c r="LH179" s="565"/>
      <c r="LI179" s="565"/>
      <c r="LJ179" s="565"/>
      <c r="LK179" s="565"/>
      <c r="LL179" s="565"/>
      <c r="LM179" s="565"/>
      <c r="LN179" s="565"/>
      <c r="LO179" s="565"/>
      <c r="LP179" s="565"/>
      <c r="LQ179" s="565"/>
      <c r="LR179" s="565"/>
      <c r="LS179" s="565"/>
      <c r="LT179" s="565"/>
      <c r="LU179" s="565"/>
      <c r="LV179" s="565"/>
      <c r="LW179" s="565"/>
      <c r="LX179" s="565"/>
      <c r="LY179" s="565"/>
      <c r="LZ179" s="565"/>
      <c r="MA179" s="565"/>
      <c r="MB179" s="565"/>
      <c r="MC179" s="565"/>
      <c r="MD179" s="565"/>
      <c r="ME179" s="565"/>
      <c r="MF179" s="565"/>
      <c r="MG179" s="565"/>
      <c r="MH179" s="565"/>
      <c r="MI179" s="565"/>
      <c r="MJ179" s="565"/>
      <c r="MK179" s="565"/>
      <c r="ML179" s="565"/>
      <c r="MM179" s="565"/>
      <c r="MN179" s="565"/>
      <c r="MO179" s="565"/>
      <c r="MP179" s="565"/>
      <c r="MQ179" s="565"/>
      <c r="MR179" s="565"/>
      <c r="MS179" s="565"/>
      <c r="MT179" s="565"/>
      <c r="MU179" s="565"/>
      <c r="MV179" s="565"/>
      <c r="MW179" s="565"/>
      <c r="MX179" s="565"/>
      <c r="MY179" s="565"/>
      <c r="MZ179" s="565"/>
      <c r="NA179" s="565"/>
      <c r="NB179" s="565"/>
      <c r="NC179" s="565"/>
      <c r="ND179" s="565"/>
      <c r="NE179" s="565"/>
      <c r="NF179" s="565"/>
      <c r="NG179" s="565"/>
      <c r="NH179" s="565"/>
      <c r="NI179" s="565"/>
      <c r="NJ179" s="565"/>
      <c r="NK179" s="565"/>
      <c r="NL179" s="565"/>
      <c r="NM179" s="565"/>
      <c r="NN179" s="565"/>
      <c r="NO179" s="565"/>
      <c r="NP179" s="565"/>
      <c r="NQ179" s="565"/>
      <c r="NR179" s="565"/>
      <c r="NS179" s="565"/>
      <c r="NT179" s="565"/>
      <c r="NU179" s="565"/>
      <c r="NV179" s="565"/>
      <c r="NW179" s="565"/>
      <c r="NX179" s="565"/>
      <c r="NY179" s="565"/>
      <c r="NZ179" s="565"/>
      <c r="OA179" s="565"/>
      <c r="OB179" s="565"/>
      <c r="OC179" s="565"/>
      <c r="OD179" s="565"/>
      <c r="OE179" s="565"/>
      <c r="OF179" s="565"/>
      <c r="OG179" s="565"/>
      <c r="OH179" s="565"/>
      <c r="OI179" s="565"/>
      <c r="OJ179" s="565"/>
      <c r="OK179" s="565"/>
      <c r="OL179" s="565"/>
      <c r="OM179" s="565"/>
      <c r="ON179" s="565"/>
      <c r="OO179" s="565"/>
      <c r="OP179" s="565"/>
      <c r="OQ179" s="565"/>
      <c r="OR179" s="565"/>
      <c r="OS179" s="565"/>
      <c r="OT179" s="565"/>
      <c r="OU179" s="565"/>
      <c r="OV179" s="565"/>
      <c r="OW179" s="565"/>
      <c r="OX179" s="565"/>
      <c r="OY179" s="565"/>
      <c r="OZ179" s="565"/>
      <c r="PA179" s="565"/>
      <c r="PB179" s="565"/>
      <c r="PC179" s="565"/>
      <c r="PD179" s="565"/>
      <c r="PE179" s="565"/>
      <c r="PF179" s="565"/>
      <c r="PG179" s="565"/>
      <c r="PH179" s="565"/>
      <c r="PI179" s="565"/>
      <c r="PJ179" s="565"/>
      <c r="PK179" s="565"/>
      <c r="PL179" s="565"/>
      <c r="PM179" s="565"/>
      <c r="PN179" s="565"/>
      <c r="PO179" s="565"/>
      <c r="PP179" s="565"/>
      <c r="PQ179" s="565"/>
      <c r="PR179" s="565"/>
      <c r="PS179" s="565"/>
      <c r="PT179" s="565"/>
      <c r="PU179" s="565"/>
      <c r="PV179" s="565"/>
      <c r="PW179" s="565"/>
      <c r="PX179" s="565"/>
      <c r="PY179" s="565"/>
      <c r="PZ179" s="565"/>
      <c r="QA179" s="565"/>
      <c r="QB179" s="565"/>
      <c r="QC179" s="565"/>
      <c r="QD179" s="565"/>
      <c r="QE179" s="565"/>
      <c r="QF179" s="565"/>
      <c r="QG179" s="565"/>
      <c r="QH179" s="565"/>
      <c r="QI179" s="565"/>
      <c r="QJ179" s="565"/>
      <c r="QK179" s="565"/>
      <c r="QL179" s="565"/>
      <c r="QM179" s="565"/>
      <c r="QN179" s="565"/>
      <c r="QO179" s="565"/>
      <c r="QP179" s="565"/>
      <c r="QQ179" s="565"/>
      <c r="QR179" s="565"/>
      <c r="QS179" s="565"/>
      <c r="QT179" s="565"/>
      <c r="QU179" s="565"/>
      <c r="QV179" s="565"/>
      <c r="QW179" s="565"/>
      <c r="QX179" s="565"/>
      <c r="QY179" s="565"/>
      <c r="QZ179" s="565"/>
      <c r="RA179" s="565"/>
      <c r="RB179" s="565"/>
      <c r="RC179" s="565"/>
      <c r="RD179" s="565"/>
      <c r="RE179" s="565"/>
      <c r="RF179" s="565"/>
      <c r="RG179" s="565"/>
      <c r="RH179" s="565"/>
      <c r="RI179" s="565"/>
      <c r="RJ179" s="565"/>
      <c r="RK179" s="565"/>
      <c r="RL179" s="565"/>
      <c r="RM179" s="565"/>
      <c r="RN179" s="565"/>
      <c r="RO179" s="565"/>
      <c r="RP179" s="565"/>
      <c r="RQ179" s="565"/>
      <c r="RR179" s="565"/>
      <c r="RS179" s="565"/>
      <c r="RT179" s="565"/>
      <c r="RU179" s="565"/>
      <c r="RV179" s="565"/>
      <c r="RW179" s="565"/>
      <c r="RX179" s="565"/>
      <c r="RY179" s="565"/>
      <c r="RZ179" s="565"/>
      <c r="SA179" s="565"/>
      <c r="SB179" s="565"/>
      <c r="SC179" s="565"/>
      <c r="SD179" s="565"/>
      <c r="SE179" s="565"/>
      <c r="SF179" s="565"/>
      <c r="SG179" s="565"/>
      <c r="SH179" s="565"/>
      <c r="SI179" s="565"/>
      <c r="SJ179" s="565"/>
      <c r="SK179" s="565"/>
      <c r="SL179" s="565"/>
      <c r="SM179" s="565"/>
      <c r="SN179" s="565"/>
      <c r="SO179" s="565"/>
      <c r="SP179" s="565"/>
      <c r="SQ179" s="565"/>
      <c r="SR179" s="565"/>
      <c r="SS179" s="565"/>
      <c r="ST179" s="565"/>
      <c r="SU179" s="565"/>
      <c r="SV179" s="565"/>
      <c r="SW179" s="565"/>
      <c r="SX179" s="565"/>
      <c r="SY179" s="565"/>
      <c r="SZ179" s="565"/>
      <c r="TA179" s="565"/>
      <c r="TB179" s="565"/>
      <c r="TC179" s="565"/>
      <c r="TD179" s="565"/>
      <c r="TE179" s="565"/>
      <c r="TF179" s="565"/>
      <c r="TG179" s="565"/>
      <c r="TH179" s="565"/>
      <c r="TI179" s="565"/>
      <c r="TJ179" s="565"/>
      <c r="TK179" s="565"/>
      <c r="TL179" s="565"/>
      <c r="TM179" s="565"/>
      <c r="TN179" s="565"/>
      <c r="TO179" s="565"/>
      <c r="TP179" s="565"/>
      <c r="TQ179" s="565"/>
      <c r="TR179" s="565"/>
      <c r="TS179" s="565"/>
      <c r="TT179" s="565"/>
      <c r="TU179" s="565"/>
      <c r="TV179" s="565"/>
      <c r="TW179" s="565"/>
      <c r="TX179" s="565"/>
      <c r="TY179" s="565"/>
      <c r="TZ179" s="565"/>
      <c r="UA179" s="565"/>
      <c r="UB179" s="565"/>
      <c r="UC179" s="565"/>
      <c r="UD179" s="565"/>
      <c r="UE179" s="565"/>
      <c r="UF179" s="565"/>
      <c r="UG179" s="565"/>
      <c r="UH179" s="565"/>
      <c r="UI179" s="565"/>
      <c r="UJ179" s="565"/>
      <c r="UK179" s="565"/>
      <c r="UL179" s="565"/>
      <c r="UM179" s="565"/>
      <c r="UN179" s="565"/>
      <c r="UO179" s="565"/>
      <c r="UP179" s="565"/>
      <c r="UQ179" s="565"/>
      <c r="UR179" s="565"/>
      <c r="US179" s="565"/>
      <c r="UT179" s="565"/>
      <c r="UU179" s="565"/>
      <c r="UV179" s="565"/>
      <c r="UW179" s="565"/>
      <c r="UX179" s="565"/>
      <c r="UY179" s="565"/>
      <c r="UZ179" s="565"/>
      <c r="VA179" s="565"/>
      <c r="VB179" s="565"/>
      <c r="VC179" s="565"/>
      <c r="VD179" s="565"/>
      <c r="VE179" s="565"/>
      <c r="VF179" s="565"/>
      <c r="VG179" s="565"/>
      <c r="VH179" s="565"/>
      <c r="VI179" s="565"/>
      <c r="VJ179" s="565"/>
      <c r="VK179" s="565"/>
      <c r="VL179" s="565"/>
      <c r="VM179" s="565"/>
      <c r="VN179" s="565"/>
      <c r="VO179" s="565"/>
      <c r="VP179" s="565"/>
      <c r="VQ179" s="565"/>
      <c r="VR179" s="565"/>
      <c r="VS179" s="565"/>
      <c r="VT179" s="565"/>
      <c r="VU179" s="565"/>
      <c r="VV179" s="565"/>
      <c r="VW179" s="565"/>
      <c r="VX179" s="565"/>
      <c r="VY179" s="565"/>
      <c r="VZ179" s="565"/>
      <c r="WA179" s="565"/>
      <c r="WB179" s="565"/>
      <c r="WC179" s="565"/>
      <c r="WD179" s="565"/>
      <c r="WE179" s="565"/>
      <c r="WF179" s="565"/>
      <c r="WG179" s="565"/>
      <c r="WH179" s="565"/>
      <c r="WI179" s="565"/>
      <c r="WJ179" s="565"/>
      <c r="WK179" s="565"/>
      <c r="WL179" s="565"/>
      <c r="WM179" s="565"/>
      <c r="WN179" s="565"/>
      <c r="WO179" s="565"/>
      <c r="WP179" s="565"/>
      <c r="WQ179" s="565"/>
      <c r="WR179" s="565"/>
      <c r="WS179" s="565"/>
      <c r="WT179" s="565"/>
      <c r="WU179" s="565"/>
      <c r="WV179" s="565"/>
      <c r="WW179" s="565"/>
      <c r="WX179" s="565"/>
      <c r="WY179" s="565"/>
      <c r="WZ179" s="565"/>
      <c r="XA179" s="565"/>
      <c r="XB179" s="565"/>
      <c r="XC179" s="565"/>
      <c r="XD179" s="565"/>
      <c r="XE179" s="565"/>
      <c r="XF179" s="565"/>
      <c r="XG179" s="565"/>
      <c r="XH179" s="565"/>
      <c r="XI179" s="565"/>
      <c r="XJ179" s="565"/>
      <c r="XK179" s="565"/>
      <c r="XL179" s="565"/>
      <c r="XM179" s="565"/>
      <c r="XN179" s="565"/>
      <c r="XO179" s="565"/>
      <c r="XP179" s="565"/>
      <c r="XQ179" s="565"/>
      <c r="XR179" s="565"/>
      <c r="XS179" s="565"/>
      <c r="XT179" s="565"/>
      <c r="XU179" s="565"/>
      <c r="XV179" s="565"/>
      <c r="XW179" s="565"/>
      <c r="XX179" s="565"/>
      <c r="XY179" s="565"/>
      <c r="XZ179" s="565"/>
      <c r="YA179" s="565"/>
      <c r="YB179" s="565"/>
      <c r="YC179" s="565"/>
      <c r="YD179" s="565"/>
      <c r="YE179" s="565"/>
      <c r="YF179" s="565"/>
      <c r="YG179" s="565"/>
      <c r="YH179" s="565"/>
      <c r="YI179" s="565"/>
      <c r="YJ179" s="565"/>
      <c r="YK179" s="565"/>
      <c r="YL179" s="565"/>
      <c r="YM179" s="565"/>
      <c r="YN179" s="565"/>
      <c r="YO179" s="565"/>
      <c r="YP179" s="565"/>
      <c r="YQ179" s="565"/>
      <c r="YR179" s="565"/>
      <c r="YS179" s="565"/>
      <c r="YT179" s="565"/>
      <c r="YU179" s="565"/>
      <c r="YV179" s="565"/>
      <c r="YW179" s="565"/>
      <c r="YX179" s="565"/>
      <c r="YY179" s="565"/>
      <c r="YZ179" s="565"/>
      <c r="ZA179" s="565"/>
      <c r="ZB179" s="565"/>
      <c r="ZC179" s="565"/>
      <c r="ZD179" s="565"/>
      <c r="ZE179" s="565"/>
      <c r="ZF179" s="565"/>
      <c r="ZG179" s="565"/>
      <c r="ZH179" s="565"/>
      <c r="ZI179" s="565"/>
      <c r="ZJ179" s="565"/>
      <c r="ZK179" s="565"/>
      <c r="ZL179" s="565"/>
      <c r="ZM179" s="565"/>
      <c r="ZN179" s="565"/>
      <c r="ZO179" s="565"/>
      <c r="ZP179" s="565"/>
      <c r="ZQ179" s="565"/>
      <c r="ZR179" s="565"/>
      <c r="ZS179" s="565"/>
      <c r="ZT179" s="565"/>
      <c r="ZU179" s="565"/>
      <c r="ZV179" s="565"/>
      <c r="ZW179" s="565"/>
      <c r="ZX179" s="565"/>
      <c r="ZY179" s="565"/>
      <c r="ZZ179" s="565"/>
      <c r="AAA179" s="565"/>
      <c r="AAB179" s="565"/>
      <c r="AAC179" s="565"/>
      <c r="AAD179" s="565"/>
      <c r="AAE179" s="565"/>
      <c r="AAF179" s="565"/>
      <c r="AAG179" s="565"/>
      <c r="AAH179" s="565"/>
      <c r="AAI179" s="565"/>
      <c r="AAJ179" s="565"/>
      <c r="AAK179" s="565"/>
      <c r="AAL179" s="565"/>
      <c r="AAM179" s="565"/>
      <c r="AAN179" s="565"/>
      <c r="AAO179" s="565"/>
      <c r="AAP179" s="565"/>
      <c r="AAQ179" s="565"/>
      <c r="AAR179" s="565"/>
      <c r="AAS179" s="565"/>
      <c r="AAT179" s="565"/>
      <c r="AAU179" s="565"/>
      <c r="AAV179" s="565"/>
      <c r="AAW179" s="565"/>
      <c r="AAX179" s="565"/>
      <c r="AAY179" s="565"/>
      <c r="AAZ179" s="565"/>
      <c r="ABA179" s="565"/>
      <c r="ABB179" s="565"/>
      <c r="ABC179" s="565"/>
      <c r="ABD179" s="565"/>
      <c r="ABE179" s="565"/>
      <c r="ABF179" s="565"/>
      <c r="ABG179" s="565"/>
      <c r="ABH179" s="565"/>
      <c r="ABI179" s="565"/>
      <c r="ABJ179" s="565"/>
      <c r="ABK179" s="565"/>
      <c r="ABL179" s="565"/>
      <c r="ABM179" s="565"/>
      <c r="ABN179" s="565"/>
      <c r="ABO179" s="565"/>
      <c r="ABP179" s="565"/>
      <c r="ABQ179" s="565"/>
      <c r="ABR179" s="565"/>
      <c r="ABS179" s="565"/>
      <c r="ABT179" s="565"/>
      <c r="ABU179" s="565"/>
      <c r="ABV179" s="565"/>
      <c r="ABW179" s="565"/>
      <c r="ABX179" s="565"/>
      <c r="ABY179" s="565"/>
      <c r="ABZ179" s="565"/>
      <c r="ACA179" s="565"/>
      <c r="ACB179" s="565"/>
      <c r="ACC179" s="565"/>
      <c r="ACD179" s="565"/>
      <c r="ACE179" s="565"/>
      <c r="ACF179" s="565"/>
      <c r="ACG179" s="565"/>
      <c r="ACH179" s="565"/>
      <c r="ACI179" s="565"/>
      <c r="ACJ179" s="565"/>
      <c r="ACK179" s="565"/>
      <c r="ACL179" s="565"/>
      <c r="ACM179" s="565"/>
      <c r="ACN179" s="565"/>
      <c r="ACO179" s="565"/>
      <c r="ACP179" s="565"/>
      <c r="ACQ179" s="565"/>
      <c r="ACR179" s="565"/>
      <c r="ACS179" s="565"/>
      <c r="ACT179" s="565"/>
      <c r="ACU179" s="565"/>
      <c r="ACV179" s="565"/>
      <c r="ACW179" s="565"/>
      <c r="ACX179" s="565"/>
      <c r="ACY179" s="565"/>
      <c r="ACZ179" s="565"/>
      <c r="ADA179" s="565"/>
      <c r="ADB179" s="565"/>
      <c r="ADC179" s="565"/>
      <c r="ADD179" s="565"/>
      <c r="ADE179" s="565"/>
      <c r="ADF179" s="565"/>
      <c r="ADG179" s="565"/>
      <c r="ADH179" s="565"/>
      <c r="ADI179" s="565"/>
      <c r="ADJ179" s="565"/>
      <c r="ADK179" s="565"/>
      <c r="ADL179" s="565"/>
      <c r="ADM179" s="565"/>
      <c r="ADN179" s="565"/>
      <c r="ADO179" s="565"/>
      <c r="ADP179" s="565"/>
      <c r="ADQ179" s="565"/>
      <c r="ADR179" s="565"/>
      <c r="ADS179" s="565"/>
      <c r="ADT179" s="565"/>
      <c r="ADU179" s="565"/>
      <c r="ADV179" s="565"/>
      <c r="ADW179" s="565"/>
      <c r="ADX179" s="565"/>
      <c r="ADY179" s="565"/>
      <c r="ADZ179" s="565"/>
      <c r="AEA179" s="565"/>
      <c r="AEB179" s="565"/>
      <c r="AEC179" s="565"/>
      <c r="AED179" s="565"/>
      <c r="AEE179" s="565"/>
      <c r="AEF179" s="565"/>
      <c r="AEG179" s="565"/>
      <c r="AEH179" s="565"/>
      <c r="AEI179" s="565"/>
      <c r="AEJ179" s="565"/>
      <c r="AEK179" s="565"/>
      <c r="AEL179" s="565"/>
      <c r="AEM179" s="565"/>
      <c r="AEN179" s="565"/>
      <c r="AEO179" s="565"/>
      <c r="AEP179" s="565"/>
      <c r="AEQ179" s="565"/>
      <c r="AER179" s="565"/>
      <c r="AES179" s="565"/>
      <c r="AET179" s="565"/>
      <c r="AEU179" s="565"/>
      <c r="AEV179" s="565"/>
      <c r="AEW179" s="565"/>
      <c r="AEX179" s="565"/>
      <c r="AEY179" s="565"/>
      <c r="AEZ179" s="565"/>
      <c r="AFA179" s="565"/>
      <c r="AFB179" s="565"/>
      <c r="AFC179" s="565"/>
      <c r="AFD179" s="565"/>
      <c r="AFE179" s="565"/>
      <c r="AFF179" s="565"/>
      <c r="AFG179" s="565"/>
      <c r="AFH179" s="565"/>
      <c r="AFI179" s="565"/>
      <c r="AFJ179" s="565"/>
      <c r="AFK179" s="565"/>
      <c r="AFL179" s="565"/>
      <c r="AFM179" s="565"/>
      <c r="AFN179" s="565"/>
      <c r="AFO179" s="565"/>
      <c r="AFP179" s="565"/>
      <c r="AFQ179" s="565"/>
      <c r="AFR179" s="565"/>
      <c r="AFS179" s="565"/>
      <c r="AFT179" s="565"/>
      <c r="AFU179" s="565"/>
      <c r="AFV179" s="565"/>
      <c r="AFW179" s="565"/>
      <c r="AFX179" s="565"/>
      <c r="AFY179" s="565"/>
      <c r="AFZ179" s="565"/>
      <c r="AGA179" s="565"/>
      <c r="AGB179" s="565"/>
      <c r="AGC179" s="565"/>
      <c r="AGD179" s="565"/>
      <c r="AGE179" s="565"/>
      <c r="AGF179" s="565"/>
      <c r="AGG179" s="565"/>
      <c r="AGH179" s="565"/>
      <c r="AGI179" s="565"/>
      <c r="AGJ179" s="565"/>
      <c r="AGK179" s="565"/>
      <c r="AGL179" s="565"/>
      <c r="AGM179" s="565"/>
      <c r="AGN179" s="565"/>
      <c r="AGO179" s="565"/>
      <c r="AGP179" s="565"/>
      <c r="AGQ179" s="565"/>
      <c r="AGR179" s="565"/>
      <c r="AGS179" s="565"/>
      <c r="AGT179" s="565"/>
      <c r="AGU179" s="565"/>
      <c r="AGV179" s="565"/>
      <c r="AGW179" s="565"/>
      <c r="AGX179" s="565"/>
      <c r="AGY179" s="565"/>
      <c r="AGZ179" s="565"/>
      <c r="AHA179" s="565"/>
      <c r="AHB179" s="565"/>
      <c r="AHC179" s="565"/>
      <c r="AHD179" s="565"/>
      <c r="AHE179" s="565"/>
      <c r="AHF179" s="565"/>
      <c r="AHG179" s="565"/>
      <c r="AHH179" s="565"/>
      <c r="AHI179" s="565"/>
      <c r="AHJ179" s="565"/>
      <c r="AHK179" s="565"/>
      <c r="AHL179" s="565"/>
      <c r="AHM179" s="565"/>
      <c r="AHN179" s="565"/>
      <c r="AHO179" s="565"/>
      <c r="AHP179" s="565"/>
      <c r="AHQ179" s="565"/>
      <c r="AHR179" s="565"/>
      <c r="AHS179" s="565"/>
      <c r="AHT179" s="565"/>
      <c r="AHU179" s="565"/>
      <c r="AHV179" s="565"/>
      <c r="AHW179" s="565"/>
      <c r="AHX179" s="565"/>
      <c r="AHY179" s="565"/>
      <c r="AHZ179" s="565"/>
      <c r="AIA179" s="565"/>
      <c r="AIB179" s="565"/>
      <c r="AIC179" s="565"/>
      <c r="AID179" s="565"/>
      <c r="AIE179" s="565"/>
      <c r="AIF179" s="565"/>
      <c r="AIG179" s="565"/>
      <c r="AIH179" s="565"/>
      <c r="AII179" s="565"/>
      <c r="AIJ179" s="565"/>
      <c r="AIK179" s="565"/>
      <c r="AIL179" s="565"/>
      <c r="AIM179" s="565"/>
      <c r="AIN179" s="565"/>
      <c r="AIO179" s="565"/>
      <c r="AIP179" s="565"/>
      <c r="AIQ179" s="565"/>
      <c r="AIR179" s="565"/>
      <c r="AIS179" s="565"/>
      <c r="AIT179" s="565"/>
      <c r="AIU179" s="565"/>
      <c r="AIV179" s="565"/>
      <c r="AIW179" s="565"/>
      <c r="AIX179" s="565"/>
      <c r="AIY179" s="565"/>
      <c r="AIZ179" s="565"/>
      <c r="AJA179" s="565"/>
      <c r="AJB179" s="565"/>
      <c r="AJC179" s="565"/>
      <c r="AJD179" s="565"/>
      <c r="AJE179" s="565"/>
      <c r="AJF179" s="565"/>
      <c r="AJG179" s="565"/>
      <c r="AJH179" s="565"/>
      <c r="AJI179" s="565"/>
      <c r="AJJ179" s="565"/>
      <c r="AJK179" s="565"/>
      <c r="AJL179" s="565"/>
      <c r="AJM179" s="565"/>
      <c r="AJN179" s="565"/>
      <c r="AJO179" s="565"/>
      <c r="AJP179" s="565"/>
      <c r="AJQ179" s="565"/>
      <c r="AJR179" s="565"/>
      <c r="AJS179" s="565"/>
      <c r="AJT179" s="565"/>
      <c r="AJU179" s="565"/>
      <c r="AJV179" s="565"/>
      <c r="AJW179" s="565"/>
      <c r="AJX179" s="565"/>
      <c r="AJY179" s="565"/>
      <c r="AJZ179" s="565"/>
      <c r="AKA179" s="565"/>
      <c r="AKB179" s="565"/>
      <c r="AKC179" s="565"/>
      <c r="AKD179" s="565"/>
      <c r="AKE179" s="565"/>
      <c r="AKF179" s="565"/>
      <c r="AKG179" s="565"/>
      <c r="AKH179" s="565"/>
      <c r="AKI179" s="565"/>
      <c r="AKJ179" s="565"/>
      <c r="AKK179" s="565"/>
      <c r="AKL179" s="565"/>
      <c r="AKM179" s="565"/>
      <c r="AKN179" s="565"/>
      <c r="AKO179" s="565"/>
      <c r="AKP179" s="565"/>
      <c r="AKQ179" s="565"/>
      <c r="AKR179" s="565"/>
      <c r="AKS179" s="565"/>
      <c r="AKT179" s="565"/>
      <c r="AKU179" s="565"/>
      <c r="AKV179" s="565"/>
      <c r="AKW179" s="565"/>
      <c r="AKX179" s="565"/>
      <c r="AKY179" s="565"/>
      <c r="AKZ179" s="565"/>
      <c r="ALA179" s="565"/>
      <c r="ALB179" s="565"/>
      <c r="ALC179" s="565"/>
      <c r="ALD179" s="565"/>
      <c r="ALE179" s="565"/>
      <c r="ALF179" s="565"/>
      <c r="ALG179" s="565"/>
      <c r="ALH179" s="565"/>
      <c r="ALI179" s="565"/>
      <c r="ALJ179" s="565"/>
      <c r="ALK179" s="565"/>
      <c r="ALL179" s="565"/>
      <c r="ALM179" s="565"/>
      <c r="ALN179" s="565"/>
      <c r="ALO179" s="565"/>
      <c r="ALP179" s="565"/>
      <c r="ALQ179" s="565"/>
      <c r="ALR179" s="565"/>
      <c r="ALS179" s="565"/>
      <c r="ALT179" s="565"/>
      <c r="ALU179" s="565"/>
      <c r="ALV179" s="565"/>
      <c r="ALW179" s="565"/>
      <c r="ALX179" s="565"/>
      <c r="ALY179" s="565"/>
      <c r="ALZ179" s="565"/>
      <c r="AMA179" s="565"/>
      <c r="AMB179" s="565"/>
      <c r="AMC179" s="565"/>
      <c r="AMD179" s="565"/>
      <c r="AME179" s="565"/>
      <c r="AMF179" s="565"/>
      <c r="AMG179" s="565"/>
      <c r="AMH179" s="565"/>
      <c r="AMI179" s="565"/>
      <c r="AMJ179" s="565"/>
      <c r="AMK179" s="565"/>
      <c r="AML179" s="565"/>
      <c r="AMM179" s="565"/>
      <c r="AMN179" s="565"/>
      <c r="AMO179" s="565"/>
      <c r="AMP179" s="565"/>
      <c r="AMQ179" s="565"/>
      <c r="AMR179" s="565"/>
      <c r="AMS179" s="565"/>
      <c r="AMT179" s="565"/>
      <c r="AMU179" s="565"/>
      <c r="AMV179" s="565"/>
      <c r="AMW179" s="565"/>
      <c r="AMX179" s="565"/>
      <c r="AMY179" s="565"/>
      <c r="AMZ179" s="565"/>
      <c r="ANA179" s="565"/>
      <c r="ANB179" s="565"/>
      <c r="ANC179" s="565"/>
      <c r="AND179" s="565"/>
      <c r="ANE179" s="565"/>
      <c r="ANF179" s="565"/>
      <c r="ANG179" s="565"/>
      <c r="ANH179" s="565"/>
      <c r="ANI179" s="565"/>
      <c r="ANJ179" s="565"/>
      <c r="ANK179" s="565"/>
      <c r="ANL179" s="565"/>
      <c r="ANM179" s="565"/>
      <c r="ANN179" s="565"/>
      <c r="ANO179" s="565"/>
      <c r="ANP179" s="565"/>
      <c r="ANQ179" s="565"/>
      <c r="ANR179" s="565"/>
      <c r="ANS179" s="565"/>
      <c r="ANT179" s="565"/>
      <c r="ANU179" s="565"/>
      <c r="ANV179" s="565"/>
      <c r="ANW179" s="565"/>
      <c r="ANX179" s="565"/>
      <c r="ANY179" s="565"/>
      <c r="ANZ179" s="565"/>
      <c r="AOA179" s="565"/>
      <c r="AOB179" s="565"/>
      <c r="AOC179" s="565"/>
      <c r="AOD179" s="565"/>
      <c r="AOE179" s="565"/>
      <c r="AOF179" s="565"/>
      <c r="AOG179" s="565"/>
      <c r="AOH179" s="565"/>
      <c r="AOI179" s="565"/>
      <c r="AOJ179" s="565"/>
      <c r="AOK179" s="565"/>
      <c r="AOL179" s="565"/>
      <c r="AOM179" s="565"/>
      <c r="AON179" s="565"/>
      <c r="AOO179" s="565"/>
      <c r="AOP179" s="565"/>
      <c r="AOQ179" s="565"/>
      <c r="AOR179" s="565"/>
      <c r="AOS179" s="565"/>
      <c r="AOT179" s="565"/>
      <c r="AOU179" s="565"/>
      <c r="AOV179" s="565"/>
      <c r="AOW179" s="565"/>
      <c r="AOX179" s="565"/>
      <c r="AOY179" s="565"/>
      <c r="AOZ179" s="565"/>
      <c r="APA179" s="565"/>
      <c r="APB179" s="565"/>
      <c r="APC179" s="565"/>
      <c r="APD179" s="565"/>
      <c r="APE179" s="565"/>
      <c r="APF179" s="565"/>
      <c r="APG179" s="565"/>
      <c r="APH179" s="565"/>
      <c r="API179" s="565"/>
      <c r="APJ179" s="565"/>
      <c r="APK179" s="565"/>
      <c r="APL179" s="565"/>
      <c r="APM179" s="565"/>
      <c r="APN179" s="565"/>
      <c r="APO179" s="565"/>
      <c r="APP179" s="565"/>
      <c r="APQ179" s="565"/>
      <c r="APR179" s="565"/>
      <c r="APS179" s="565"/>
      <c r="APT179" s="565"/>
      <c r="APU179" s="565"/>
      <c r="APV179" s="565"/>
      <c r="APW179" s="565"/>
      <c r="APX179" s="565"/>
      <c r="APY179" s="565"/>
      <c r="APZ179" s="565"/>
      <c r="AQA179" s="565"/>
      <c r="AQB179" s="565"/>
      <c r="AQC179" s="565"/>
      <c r="AQD179" s="565"/>
      <c r="AQE179" s="565"/>
      <c r="AQF179" s="565"/>
      <c r="AQG179" s="565"/>
      <c r="AQH179" s="565"/>
      <c r="AQI179" s="565"/>
      <c r="AQJ179" s="565"/>
      <c r="AQK179" s="565"/>
      <c r="AQL179" s="565"/>
      <c r="AQM179" s="565"/>
      <c r="AQN179" s="565"/>
      <c r="AQO179" s="565"/>
      <c r="AQP179" s="565"/>
      <c r="AQQ179" s="565"/>
      <c r="AQR179" s="565"/>
      <c r="AQS179" s="565"/>
      <c r="AQT179" s="565"/>
      <c r="AQU179" s="565"/>
      <c r="AQV179" s="565"/>
      <c r="AQW179" s="565"/>
      <c r="AQX179" s="565"/>
      <c r="AQY179" s="565"/>
      <c r="AQZ179" s="565"/>
      <c r="ARA179" s="565"/>
      <c r="ARB179" s="565"/>
      <c r="ARC179" s="565"/>
      <c r="ARD179" s="565"/>
      <c r="ARE179" s="565"/>
      <c r="ARF179" s="565"/>
      <c r="ARG179" s="565"/>
      <c r="ARH179" s="565"/>
      <c r="ARI179" s="565"/>
      <c r="ARJ179" s="565"/>
      <c r="ARK179" s="565"/>
      <c r="ARL179" s="565"/>
      <c r="ARM179" s="565"/>
      <c r="ARN179" s="565"/>
      <c r="ARO179" s="565"/>
      <c r="ARP179" s="565"/>
      <c r="ARQ179" s="565"/>
      <c r="ARR179" s="565"/>
      <c r="ARS179" s="565"/>
      <c r="ART179" s="565"/>
      <c r="ARU179" s="565"/>
      <c r="ARV179" s="565"/>
      <c r="ARW179" s="565"/>
      <c r="ARX179" s="565"/>
      <c r="ARY179" s="565"/>
      <c r="ARZ179" s="565"/>
      <c r="ASA179" s="565"/>
      <c r="ASB179" s="565"/>
      <c r="ASC179" s="565"/>
      <c r="ASD179" s="565"/>
      <c r="ASE179" s="565"/>
      <c r="ASF179" s="565"/>
      <c r="ASG179" s="565"/>
      <c r="ASH179" s="565"/>
      <c r="ASI179" s="565"/>
      <c r="ASJ179" s="565"/>
      <c r="ASK179" s="565"/>
      <c r="ASL179" s="565"/>
      <c r="ASM179" s="565"/>
      <c r="ASN179" s="565"/>
      <c r="ASO179" s="565"/>
      <c r="ASP179" s="565"/>
      <c r="ASQ179" s="565"/>
      <c r="ASR179" s="565"/>
      <c r="ASS179" s="565"/>
      <c r="AST179" s="565"/>
      <c r="ASU179" s="565"/>
      <c r="ASV179" s="565"/>
      <c r="ASW179" s="565"/>
      <c r="ASX179" s="565"/>
      <c r="ASY179" s="565"/>
      <c r="ASZ179" s="565"/>
      <c r="ATA179" s="565"/>
      <c r="ATB179" s="565"/>
      <c r="ATC179" s="565"/>
      <c r="ATD179" s="565"/>
      <c r="ATE179" s="565"/>
      <c r="ATF179" s="565"/>
      <c r="ATG179" s="565"/>
      <c r="ATH179" s="565"/>
      <c r="ATI179" s="565"/>
      <c r="ATJ179" s="565"/>
      <c r="ATK179" s="565"/>
      <c r="ATL179" s="565"/>
      <c r="ATM179" s="565"/>
      <c r="ATN179" s="565"/>
      <c r="ATO179" s="565"/>
      <c r="ATP179" s="565"/>
      <c r="ATQ179" s="565"/>
      <c r="ATR179" s="565"/>
      <c r="ATS179" s="565"/>
      <c r="ATT179" s="565"/>
      <c r="ATU179" s="565"/>
      <c r="ATV179" s="565"/>
      <c r="ATW179" s="565"/>
      <c r="ATX179" s="565"/>
      <c r="ATY179" s="565"/>
      <c r="ATZ179" s="565"/>
      <c r="AUA179" s="565"/>
      <c r="AUB179" s="565"/>
      <c r="AUC179" s="565"/>
      <c r="AUD179" s="565"/>
      <c r="AUE179" s="565"/>
      <c r="AUF179" s="565"/>
      <c r="AUG179" s="565"/>
      <c r="AUH179" s="565"/>
      <c r="AUI179" s="565"/>
      <c r="AUJ179" s="565"/>
      <c r="AUK179" s="565"/>
      <c r="AUL179" s="565"/>
      <c r="AUM179" s="565"/>
      <c r="AUN179" s="565"/>
      <c r="AUO179" s="565"/>
      <c r="AUP179" s="565"/>
      <c r="AUQ179" s="565"/>
      <c r="AUR179" s="565"/>
      <c r="AUS179" s="565"/>
      <c r="AUT179" s="565"/>
      <c r="AUU179" s="565"/>
      <c r="AUV179" s="565"/>
      <c r="AUW179" s="565"/>
      <c r="AUX179" s="565"/>
      <c r="AUY179" s="565"/>
      <c r="AUZ179" s="565"/>
      <c r="AVA179" s="565"/>
      <c r="AVB179" s="565"/>
      <c r="AVC179" s="565"/>
      <c r="AVD179" s="565"/>
      <c r="AVE179" s="565"/>
      <c r="AVF179" s="565"/>
      <c r="AVG179" s="565"/>
      <c r="AVH179" s="565"/>
      <c r="AVI179" s="565"/>
      <c r="AVJ179" s="565"/>
      <c r="AVK179" s="565"/>
      <c r="AVL179" s="565"/>
      <c r="AVM179" s="565"/>
      <c r="AVN179" s="565"/>
      <c r="AVO179" s="565"/>
      <c r="AVP179" s="565"/>
      <c r="AVQ179" s="565"/>
      <c r="AVR179" s="565"/>
      <c r="AVS179" s="565"/>
      <c r="AVT179" s="565"/>
      <c r="AVU179" s="565"/>
      <c r="AVV179" s="565"/>
      <c r="AVW179" s="565"/>
      <c r="AVX179" s="565"/>
      <c r="AVY179" s="565"/>
      <c r="AVZ179" s="565"/>
      <c r="AWA179" s="565"/>
      <c r="AWB179" s="565"/>
      <c r="AWC179" s="565"/>
      <c r="AWD179" s="565"/>
      <c r="AWE179" s="565"/>
      <c r="AWF179" s="565"/>
      <c r="AWG179" s="565"/>
      <c r="AWH179" s="565"/>
      <c r="AWI179" s="565"/>
      <c r="AWJ179" s="565"/>
      <c r="AWK179" s="565"/>
      <c r="AWL179" s="565"/>
      <c r="AWM179" s="565"/>
      <c r="AWN179" s="565"/>
      <c r="AWO179" s="565"/>
      <c r="AWP179" s="565"/>
      <c r="AWQ179" s="565"/>
      <c r="AWR179" s="565"/>
      <c r="AWS179" s="565"/>
      <c r="AWT179" s="565"/>
      <c r="AWU179" s="565"/>
      <c r="AWV179" s="565"/>
      <c r="AWW179" s="565"/>
      <c r="AWX179" s="565"/>
      <c r="AWY179" s="565"/>
      <c r="AWZ179" s="565"/>
      <c r="AXA179" s="565"/>
      <c r="AXB179" s="565"/>
      <c r="AXC179" s="565"/>
      <c r="AXD179" s="565"/>
      <c r="AXE179" s="565"/>
      <c r="AXF179" s="565"/>
      <c r="AXG179" s="565"/>
      <c r="AXH179" s="565"/>
      <c r="AXI179" s="565"/>
      <c r="AXJ179" s="565"/>
      <c r="AXK179" s="565"/>
      <c r="AXL179" s="565"/>
      <c r="AXM179" s="565"/>
      <c r="AXN179" s="565"/>
      <c r="AXO179" s="565"/>
      <c r="AXP179" s="565"/>
      <c r="AXQ179" s="565"/>
      <c r="AXR179" s="565"/>
      <c r="AXS179" s="565"/>
      <c r="AXT179" s="565"/>
      <c r="AXU179" s="565"/>
      <c r="AXV179" s="565"/>
      <c r="AXW179" s="565"/>
      <c r="AXX179" s="565"/>
      <c r="AXY179" s="565"/>
      <c r="AXZ179" s="565"/>
      <c r="AYA179" s="565"/>
      <c r="AYB179" s="565"/>
      <c r="AYC179" s="565"/>
      <c r="AYD179" s="565"/>
      <c r="AYE179" s="565"/>
      <c r="AYF179" s="565"/>
      <c r="AYG179" s="565"/>
      <c r="AYH179" s="565"/>
      <c r="AYI179" s="565"/>
      <c r="AYJ179" s="565"/>
      <c r="AYK179" s="565"/>
      <c r="AYL179" s="565"/>
      <c r="AYM179" s="565"/>
      <c r="AYN179" s="565"/>
      <c r="AYO179" s="565"/>
      <c r="AYP179" s="565"/>
      <c r="AYQ179" s="565"/>
      <c r="AYR179" s="565"/>
      <c r="AYS179" s="565"/>
      <c r="AYT179" s="565"/>
      <c r="AYU179" s="565"/>
      <c r="AYV179" s="565"/>
      <c r="AYW179" s="565"/>
      <c r="AYX179" s="565"/>
      <c r="AYY179" s="565"/>
      <c r="AYZ179" s="565"/>
      <c r="AZA179" s="565"/>
      <c r="AZB179" s="565"/>
      <c r="AZC179" s="565"/>
      <c r="AZD179" s="565"/>
      <c r="AZE179" s="565"/>
      <c r="AZF179" s="565"/>
      <c r="AZG179" s="565"/>
      <c r="AZH179" s="565"/>
      <c r="AZI179" s="565"/>
      <c r="AZJ179" s="565"/>
      <c r="AZK179" s="565"/>
      <c r="AZL179" s="565"/>
      <c r="AZM179" s="565"/>
      <c r="AZN179" s="565"/>
      <c r="AZO179" s="565"/>
      <c r="AZP179" s="565"/>
      <c r="AZQ179" s="565"/>
      <c r="AZR179" s="565"/>
      <c r="AZS179" s="565"/>
      <c r="AZT179" s="565"/>
      <c r="AZU179" s="565"/>
      <c r="AZV179" s="565"/>
      <c r="AZW179" s="565"/>
      <c r="AZX179" s="565"/>
      <c r="AZY179" s="565"/>
      <c r="AZZ179" s="565"/>
      <c r="BAA179" s="565"/>
      <c r="BAB179" s="565"/>
      <c r="BAC179" s="565"/>
      <c r="BAD179" s="565"/>
      <c r="BAE179" s="565"/>
      <c r="BAF179" s="565"/>
      <c r="BAG179" s="565"/>
      <c r="BAH179" s="565"/>
      <c r="BAI179" s="565"/>
      <c r="BAJ179" s="565"/>
      <c r="BAK179" s="565"/>
      <c r="BAL179" s="565"/>
      <c r="BAM179" s="565"/>
      <c r="BAN179" s="565"/>
      <c r="BAO179" s="565"/>
      <c r="BAP179" s="565"/>
      <c r="BAQ179" s="565"/>
      <c r="BAR179" s="565"/>
      <c r="BAS179" s="565"/>
      <c r="BAT179" s="565"/>
      <c r="BAU179" s="565"/>
      <c r="BAV179" s="565"/>
      <c r="BAW179" s="565"/>
      <c r="BAX179" s="565"/>
      <c r="BAY179" s="565"/>
      <c r="BAZ179" s="565"/>
      <c r="BBA179" s="565"/>
      <c r="BBB179" s="565"/>
      <c r="BBC179" s="565"/>
      <c r="BBD179" s="565"/>
      <c r="BBE179" s="565"/>
      <c r="BBF179" s="565"/>
      <c r="BBG179" s="565"/>
      <c r="BBH179" s="565"/>
      <c r="BBI179" s="565"/>
      <c r="BBJ179" s="565"/>
      <c r="BBK179" s="565"/>
      <c r="BBL179" s="565"/>
      <c r="BBM179" s="565"/>
      <c r="BBN179" s="565"/>
      <c r="BBO179" s="565"/>
      <c r="BBP179" s="565"/>
      <c r="BBQ179" s="565"/>
      <c r="BBR179" s="565"/>
      <c r="BBS179" s="565"/>
      <c r="BBT179" s="565"/>
      <c r="BBU179" s="565"/>
      <c r="BBV179" s="565"/>
      <c r="BBW179" s="565"/>
      <c r="BBX179" s="565"/>
      <c r="BBY179" s="565"/>
      <c r="BBZ179" s="565"/>
      <c r="BCA179" s="565"/>
      <c r="BCB179" s="565"/>
      <c r="BCC179" s="565"/>
      <c r="BCD179" s="565"/>
      <c r="BCE179" s="565"/>
      <c r="BCF179" s="565"/>
      <c r="BCG179" s="565"/>
      <c r="BCH179" s="565"/>
      <c r="BCI179" s="565"/>
      <c r="BCJ179" s="565"/>
      <c r="BCK179" s="565"/>
      <c r="BCL179" s="565"/>
      <c r="BCM179" s="565"/>
      <c r="BCN179" s="565"/>
      <c r="BCO179" s="565"/>
      <c r="BCP179" s="565"/>
      <c r="BCQ179" s="565"/>
      <c r="BCR179" s="565"/>
      <c r="BCS179" s="565"/>
      <c r="BCT179" s="565"/>
      <c r="BCU179" s="565"/>
      <c r="BCV179" s="565"/>
      <c r="BCW179" s="565"/>
      <c r="BCX179" s="565"/>
      <c r="BCY179" s="565"/>
      <c r="BCZ179" s="565"/>
      <c r="BDA179" s="565"/>
      <c r="BDB179" s="565"/>
      <c r="BDC179" s="565"/>
      <c r="BDD179" s="565"/>
      <c r="BDE179" s="565"/>
      <c r="BDF179" s="565"/>
      <c r="BDG179" s="565"/>
      <c r="BDH179" s="565"/>
      <c r="BDI179" s="565"/>
      <c r="BDJ179" s="565"/>
      <c r="BDK179" s="565"/>
      <c r="BDL179" s="565"/>
      <c r="BDM179" s="565"/>
      <c r="BDN179" s="565"/>
      <c r="BDO179" s="565"/>
      <c r="BDP179" s="565"/>
      <c r="BDQ179" s="565"/>
      <c r="BDR179" s="565"/>
      <c r="BDS179" s="565"/>
      <c r="BDT179" s="565"/>
      <c r="BDU179" s="565"/>
      <c r="BDV179" s="565"/>
      <c r="BDW179" s="565"/>
      <c r="BDX179" s="565"/>
      <c r="BDY179" s="565"/>
      <c r="BDZ179" s="565"/>
      <c r="BEA179" s="565"/>
      <c r="BEB179" s="565"/>
      <c r="BEC179" s="565"/>
      <c r="BED179" s="565"/>
      <c r="BEE179" s="565"/>
      <c r="BEF179" s="565"/>
      <c r="BEG179" s="565"/>
      <c r="BEH179" s="565"/>
      <c r="BEI179" s="565"/>
      <c r="BEJ179" s="565"/>
      <c r="BEK179" s="565"/>
      <c r="BEL179" s="565"/>
      <c r="BEM179" s="565"/>
      <c r="BEN179" s="565"/>
      <c r="BEO179" s="565"/>
      <c r="BEP179" s="565"/>
      <c r="BEQ179" s="565"/>
      <c r="BER179" s="565"/>
      <c r="BES179" s="565"/>
      <c r="BET179" s="565"/>
      <c r="BEU179" s="565"/>
      <c r="BEV179" s="565"/>
      <c r="BEW179" s="565"/>
      <c r="BEX179" s="565"/>
      <c r="BEY179" s="565"/>
      <c r="BEZ179" s="565"/>
      <c r="BFA179" s="565"/>
      <c r="BFB179" s="565"/>
      <c r="BFC179" s="565"/>
      <c r="BFD179" s="565"/>
      <c r="BFE179" s="565"/>
      <c r="BFF179" s="565"/>
      <c r="BFG179" s="565"/>
      <c r="BFH179" s="565"/>
      <c r="BFI179" s="565"/>
      <c r="BFJ179" s="565"/>
      <c r="BFK179" s="565"/>
      <c r="BFL179" s="565"/>
      <c r="BFM179" s="565"/>
      <c r="BFN179" s="565"/>
      <c r="BFO179" s="565"/>
      <c r="BFP179" s="565"/>
      <c r="BFQ179" s="565"/>
      <c r="BFR179" s="565"/>
      <c r="BFS179" s="565"/>
      <c r="BFT179" s="565"/>
      <c r="BFU179" s="565"/>
      <c r="BFV179" s="565"/>
      <c r="BFW179" s="565"/>
      <c r="BFX179" s="565"/>
      <c r="BFY179" s="565"/>
      <c r="BFZ179" s="565"/>
      <c r="BGA179" s="565"/>
      <c r="BGB179" s="565"/>
      <c r="BGC179" s="565"/>
      <c r="BGD179" s="565"/>
      <c r="BGE179" s="565"/>
      <c r="BGF179" s="565"/>
      <c r="BGG179" s="565"/>
      <c r="BGH179" s="565"/>
      <c r="BGI179" s="565"/>
      <c r="BGJ179" s="565"/>
      <c r="BGK179" s="565"/>
      <c r="BGL179" s="565"/>
      <c r="BGM179" s="565"/>
      <c r="BGN179" s="565"/>
      <c r="BGO179" s="565"/>
      <c r="BGP179" s="565"/>
      <c r="BGQ179" s="565"/>
      <c r="BGR179" s="565"/>
      <c r="BGS179" s="565"/>
      <c r="BGT179" s="565"/>
      <c r="BGU179" s="565"/>
      <c r="BGV179" s="565"/>
      <c r="BGW179" s="565"/>
      <c r="BGX179" s="565"/>
      <c r="BGY179" s="565"/>
      <c r="BGZ179" s="565"/>
      <c r="BHA179" s="565"/>
      <c r="BHB179" s="565"/>
      <c r="BHC179" s="565"/>
      <c r="BHD179" s="565"/>
      <c r="BHE179" s="565"/>
      <c r="BHF179" s="565"/>
      <c r="BHG179" s="565"/>
      <c r="BHH179" s="565"/>
      <c r="BHI179" s="565"/>
      <c r="BHJ179" s="565"/>
      <c r="BHK179" s="565"/>
      <c r="BHL179" s="565"/>
      <c r="BHM179" s="565"/>
      <c r="BHN179" s="565"/>
      <c r="BHO179" s="565"/>
      <c r="BHP179" s="565"/>
      <c r="BHQ179" s="565"/>
      <c r="BHR179" s="565"/>
      <c r="BHS179" s="565"/>
      <c r="BHT179" s="565"/>
      <c r="BHU179" s="565"/>
      <c r="BHV179" s="565"/>
      <c r="BHW179" s="565"/>
      <c r="BHX179" s="565"/>
      <c r="BHY179" s="565"/>
      <c r="BHZ179" s="565"/>
      <c r="BIA179" s="565"/>
      <c r="BIB179" s="565"/>
      <c r="BIC179" s="565"/>
      <c r="BID179" s="565"/>
      <c r="BIE179" s="565"/>
      <c r="BIF179" s="565"/>
      <c r="BIG179" s="565"/>
      <c r="BIH179" s="565"/>
      <c r="BII179" s="565"/>
      <c r="BIJ179" s="565"/>
      <c r="BIK179" s="565"/>
      <c r="BIL179" s="565"/>
      <c r="BIM179" s="565"/>
      <c r="BIN179" s="565"/>
      <c r="BIO179" s="565"/>
      <c r="BIP179" s="565"/>
      <c r="BIQ179" s="565"/>
      <c r="BIR179" s="565"/>
      <c r="BIS179" s="565"/>
      <c r="BIT179" s="565"/>
      <c r="BIU179" s="565"/>
      <c r="BIV179" s="565"/>
      <c r="BIW179" s="565"/>
      <c r="BIX179" s="565"/>
      <c r="BIY179" s="565"/>
      <c r="BIZ179" s="565"/>
      <c r="BJA179" s="565"/>
      <c r="BJB179" s="565"/>
      <c r="BJC179" s="565"/>
      <c r="BJD179" s="565"/>
      <c r="BJE179" s="565"/>
      <c r="BJF179" s="565"/>
      <c r="BJG179" s="565"/>
      <c r="BJH179" s="565"/>
      <c r="BJI179" s="565"/>
      <c r="BJJ179" s="565"/>
      <c r="BJK179" s="565"/>
      <c r="BJL179" s="565"/>
      <c r="BJM179" s="565"/>
      <c r="BJN179" s="565"/>
      <c r="BJO179" s="565"/>
      <c r="BJP179" s="565"/>
      <c r="BJQ179" s="565"/>
      <c r="BJR179" s="565"/>
      <c r="BJS179" s="565"/>
      <c r="BJT179" s="565"/>
      <c r="BJU179" s="565"/>
      <c r="BJV179" s="565"/>
      <c r="BJW179" s="565"/>
      <c r="BJX179" s="565"/>
      <c r="BJY179" s="565"/>
      <c r="BJZ179" s="565"/>
      <c r="BKA179" s="565"/>
      <c r="BKB179" s="565"/>
      <c r="BKC179" s="565"/>
      <c r="BKD179" s="565"/>
      <c r="BKE179" s="565"/>
      <c r="BKF179" s="565"/>
      <c r="BKG179" s="565"/>
      <c r="BKH179" s="565"/>
      <c r="BKI179" s="565"/>
      <c r="BKJ179" s="565"/>
      <c r="BKK179" s="565"/>
      <c r="BKL179" s="565"/>
      <c r="BKM179" s="565"/>
      <c r="BKN179" s="565"/>
      <c r="BKO179" s="565"/>
      <c r="BKP179" s="565"/>
      <c r="BKQ179" s="565"/>
      <c r="BKR179" s="565"/>
      <c r="BKS179" s="565"/>
      <c r="BKT179" s="565"/>
      <c r="BKU179" s="565"/>
      <c r="BKV179" s="565"/>
      <c r="BKW179" s="565"/>
      <c r="BKX179" s="565"/>
      <c r="BKY179" s="565"/>
      <c r="BKZ179" s="565"/>
      <c r="BLA179" s="565"/>
      <c r="BLB179" s="565"/>
      <c r="BLC179" s="565"/>
      <c r="BLD179" s="565"/>
      <c r="BLE179" s="565"/>
      <c r="BLF179" s="565"/>
      <c r="BLG179" s="565"/>
      <c r="BLH179" s="565"/>
      <c r="BLI179" s="565"/>
      <c r="BLJ179" s="565"/>
      <c r="BLK179" s="565"/>
      <c r="BLL179" s="565"/>
      <c r="BLM179" s="565"/>
      <c r="BLN179" s="565"/>
      <c r="BLO179" s="565"/>
      <c r="BLP179" s="565"/>
      <c r="BLQ179" s="565"/>
      <c r="BLR179" s="565"/>
      <c r="BLS179" s="565"/>
      <c r="BLT179" s="565"/>
      <c r="BLU179" s="565"/>
      <c r="BLV179" s="565"/>
      <c r="BLW179" s="565"/>
      <c r="BLX179" s="565"/>
      <c r="BLY179" s="565"/>
      <c r="BLZ179" s="565"/>
      <c r="BMA179" s="565"/>
      <c r="BMB179" s="565"/>
      <c r="BMC179" s="565"/>
      <c r="BMD179" s="565"/>
      <c r="BME179" s="565"/>
      <c r="BMF179" s="565"/>
      <c r="BMG179" s="565"/>
      <c r="BMH179" s="565"/>
      <c r="BMI179" s="565"/>
      <c r="BMJ179" s="565"/>
      <c r="BMK179" s="565"/>
      <c r="BML179" s="565"/>
      <c r="BMM179" s="565"/>
      <c r="BMN179" s="565"/>
      <c r="BMO179" s="565"/>
      <c r="BMP179" s="565"/>
      <c r="BMQ179" s="565"/>
      <c r="BMR179" s="565"/>
      <c r="BMS179" s="565"/>
      <c r="BMT179" s="565"/>
      <c r="BMU179" s="565"/>
      <c r="BMV179" s="565"/>
      <c r="BMW179" s="565"/>
      <c r="BMX179" s="565"/>
      <c r="BMY179" s="565"/>
      <c r="BMZ179" s="565"/>
      <c r="BNA179" s="565"/>
      <c r="BNB179" s="565"/>
      <c r="BNC179" s="565"/>
      <c r="BND179" s="565"/>
      <c r="BNE179" s="565"/>
      <c r="BNF179" s="565"/>
      <c r="BNG179" s="565"/>
      <c r="BNH179" s="565"/>
      <c r="BNI179" s="565"/>
      <c r="BNJ179" s="565"/>
      <c r="BNK179" s="565"/>
      <c r="BNL179" s="565"/>
      <c r="BNM179" s="565"/>
      <c r="BNN179" s="565"/>
      <c r="BNO179" s="565"/>
      <c r="BNP179" s="565"/>
      <c r="BNQ179" s="565"/>
      <c r="BNR179" s="565"/>
      <c r="BNS179" s="565"/>
      <c r="BNT179" s="565"/>
      <c r="BNU179" s="565"/>
      <c r="BNV179" s="565"/>
      <c r="BNW179" s="565"/>
      <c r="BNX179" s="565"/>
      <c r="BNY179" s="565"/>
      <c r="BNZ179" s="565"/>
      <c r="BOA179" s="565"/>
      <c r="BOB179" s="565"/>
      <c r="BOC179" s="565"/>
      <c r="BOD179" s="565"/>
      <c r="BOE179" s="565"/>
      <c r="BOF179" s="565"/>
      <c r="BOG179" s="565"/>
      <c r="BOH179" s="565"/>
      <c r="BOI179" s="565"/>
      <c r="BOJ179" s="565"/>
      <c r="BOK179" s="565"/>
      <c r="BOL179" s="565"/>
      <c r="BOM179" s="565"/>
      <c r="BON179" s="565"/>
      <c r="BOO179" s="565"/>
      <c r="BOP179" s="565"/>
      <c r="BOQ179" s="565"/>
      <c r="BOR179" s="565"/>
      <c r="BOS179" s="565"/>
      <c r="BOT179" s="565"/>
      <c r="BOU179" s="565"/>
      <c r="BOV179" s="565"/>
      <c r="BOW179" s="565"/>
      <c r="BOX179" s="565"/>
      <c r="BOY179" s="565"/>
      <c r="BOZ179" s="565"/>
      <c r="BPA179" s="565"/>
      <c r="BPB179" s="565"/>
      <c r="BPC179" s="565"/>
      <c r="BPD179" s="565"/>
      <c r="BPE179" s="565"/>
      <c r="BPF179" s="565"/>
      <c r="BPG179" s="565"/>
      <c r="BPH179" s="565"/>
      <c r="BPI179" s="565"/>
      <c r="BPJ179" s="565"/>
      <c r="BPK179" s="565"/>
      <c r="BPL179" s="565"/>
      <c r="BPM179" s="565"/>
      <c r="BPN179" s="565"/>
      <c r="BPO179" s="565"/>
      <c r="BPP179" s="565"/>
      <c r="BPQ179" s="565"/>
      <c r="BPR179" s="565"/>
      <c r="BPS179" s="565"/>
      <c r="BPT179" s="565"/>
      <c r="BPU179" s="565"/>
      <c r="BPV179" s="565"/>
      <c r="BPW179" s="565"/>
      <c r="BPX179" s="565"/>
      <c r="BPY179" s="565"/>
      <c r="BPZ179" s="565"/>
      <c r="BQA179" s="565"/>
      <c r="BQB179" s="565"/>
      <c r="BQC179" s="565"/>
      <c r="BQD179" s="565"/>
      <c r="BQE179" s="565"/>
      <c r="BQF179" s="565"/>
      <c r="BQG179" s="565"/>
      <c r="BQH179" s="565"/>
      <c r="BQI179" s="565"/>
      <c r="BQJ179" s="565"/>
      <c r="BQK179" s="565"/>
      <c r="BQL179" s="565"/>
      <c r="BQM179" s="565"/>
      <c r="BQN179" s="565"/>
      <c r="BQO179" s="565"/>
      <c r="BQP179" s="565"/>
      <c r="BQQ179" s="565"/>
      <c r="BQR179" s="565"/>
      <c r="BQS179" s="565"/>
      <c r="BQT179" s="565"/>
      <c r="BQU179" s="565"/>
      <c r="BQV179" s="565"/>
      <c r="BQW179" s="565"/>
      <c r="BQX179" s="565"/>
      <c r="BQY179" s="565"/>
      <c r="BQZ179" s="565"/>
      <c r="BRA179" s="565"/>
      <c r="BRB179" s="565"/>
      <c r="BRC179" s="565"/>
      <c r="BRD179" s="565"/>
      <c r="BRE179" s="565"/>
      <c r="BRF179" s="565"/>
      <c r="BRG179" s="565"/>
      <c r="BRH179" s="565"/>
      <c r="BRI179" s="565"/>
      <c r="BRJ179" s="565"/>
      <c r="BRK179" s="565"/>
      <c r="BRL179" s="565"/>
      <c r="BRM179" s="565"/>
      <c r="BRN179" s="565"/>
      <c r="BRO179" s="565"/>
      <c r="BRP179" s="565"/>
      <c r="BRQ179" s="565"/>
      <c r="BRR179" s="565"/>
      <c r="BRS179" s="565"/>
      <c r="BRT179" s="565"/>
      <c r="BRU179" s="565"/>
      <c r="BRV179" s="565"/>
      <c r="BRW179" s="565"/>
      <c r="BRX179" s="565"/>
      <c r="BRY179" s="565"/>
      <c r="BRZ179" s="565"/>
      <c r="BSA179" s="565"/>
      <c r="BSB179" s="565"/>
      <c r="BSC179" s="565"/>
      <c r="BSD179" s="565"/>
      <c r="BSE179" s="565"/>
      <c r="BSF179" s="565"/>
      <c r="BSG179" s="565"/>
      <c r="BSH179" s="565"/>
      <c r="BSI179" s="565"/>
      <c r="BSJ179" s="565"/>
      <c r="BSK179" s="565"/>
      <c r="BSL179" s="565"/>
      <c r="BSM179" s="565"/>
      <c r="BSN179" s="565"/>
      <c r="BSO179" s="565"/>
      <c r="BSP179" s="565"/>
      <c r="BSQ179" s="565"/>
      <c r="BSR179" s="565"/>
      <c r="BSS179" s="565"/>
      <c r="BST179" s="565"/>
      <c r="BSU179" s="565"/>
      <c r="BSV179" s="565"/>
      <c r="BSW179" s="565"/>
      <c r="BSX179" s="565"/>
      <c r="BSY179" s="565"/>
      <c r="BSZ179" s="565"/>
      <c r="BTA179" s="565"/>
      <c r="BTB179" s="565"/>
      <c r="BTC179" s="565"/>
      <c r="BTD179" s="565"/>
      <c r="BTE179" s="565"/>
      <c r="BTF179" s="565"/>
      <c r="BTG179" s="565"/>
      <c r="BTH179" s="565"/>
      <c r="BTI179" s="565"/>
      <c r="BTJ179" s="565"/>
      <c r="BTK179" s="565"/>
      <c r="BTL179" s="565"/>
      <c r="BTM179" s="565"/>
      <c r="BTN179" s="565"/>
      <c r="BTO179" s="565"/>
      <c r="BTP179" s="565"/>
      <c r="BTQ179" s="565"/>
      <c r="BTR179" s="565"/>
      <c r="BTS179" s="565"/>
      <c r="BTT179" s="565"/>
      <c r="BTU179" s="565"/>
      <c r="BTV179" s="565"/>
      <c r="BTW179" s="565"/>
      <c r="BTX179" s="565"/>
      <c r="BTY179" s="565"/>
      <c r="BTZ179" s="565"/>
      <c r="BUA179" s="565"/>
      <c r="BUB179" s="565"/>
      <c r="BUC179" s="565"/>
      <c r="BUD179" s="565"/>
      <c r="BUE179" s="565"/>
      <c r="BUF179" s="565"/>
      <c r="BUG179" s="565"/>
      <c r="BUH179" s="565"/>
      <c r="BUI179" s="565"/>
      <c r="BUJ179" s="565"/>
      <c r="BUK179" s="565"/>
      <c r="BUL179" s="565"/>
      <c r="BUM179" s="565"/>
      <c r="BUN179" s="565"/>
      <c r="BUO179" s="565"/>
      <c r="BUP179" s="565"/>
      <c r="BUQ179" s="565"/>
      <c r="BUR179" s="565"/>
      <c r="BUS179" s="565"/>
      <c r="BUT179" s="565"/>
      <c r="BUU179" s="565"/>
      <c r="BUV179" s="565"/>
      <c r="BUW179" s="565"/>
      <c r="BUX179" s="565"/>
      <c r="BUY179" s="565"/>
      <c r="BUZ179" s="565"/>
      <c r="BVA179" s="565"/>
      <c r="BVB179" s="565"/>
      <c r="BVC179" s="565"/>
      <c r="BVD179" s="565"/>
      <c r="BVE179" s="565"/>
      <c r="BVF179" s="565"/>
      <c r="BVG179" s="565"/>
      <c r="BVH179" s="565"/>
      <c r="BVI179" s="565"/>
      <c r="BVJ179" s="565"/>
      <c r="BVK179" s="565"/>
      <c r="BVL179" s="565"/>
      <c r="BVM179" s="565"/>
      <c r="BVN179" s="565"/>
      <c r="BVO179" s="565"/>
      <c r="BVP179" s="565"/>
      <c r="BVQ179" s="565"/>
      <c r="BVR179" s="565"/>
      <c r="BVS179" s="565"/>
      <c r="BVT179" s="565"/>
      <c r="BVU179" s="565"/>
      <c r="BVV179" s="565"/>
      <c r="BVW179" s="565"/>
      <c r="BVX179" s="565"/>
      <c r="BVY179" s="565"/>
      <c r="BVZ179" s="565"/>
      <c r="BWA179" s="565"/>
      <c r="BWB179" s="565"/>
      <c r="BWC179" s="565"/>
      <c r="BWD179" s="565"/>
      <c r="BWE179" s="565"/>
      <c r="BWF179" s="565"/>
      <c r="BWG179" s="565"/>
      <c r="BWH179" s="565"/>
      <c r="BWI179" s="565"/>
      <c r="BWJ179" s="565"/>
      <c r="BWK179" s="565"/>
      <c r="BWL179" s="565"/>
      <c r="BWM179" s="565"/>
      <c r="BWN179" s="565"/>
      <c r="BWO179" s="565"/>
      <c r="BWP179" s="565"/>
      <c r="BWQ179" s="565"/>
      <c r="BWR179" s="565"/>
      <c r="BWS179" s="565"/>
      <c r="BWT179" s="565"/>
      <c r="BWU179" s="565"/>
      <c r="BWV179" s="565"/>
      <c r="BWW179" s="565"/>
      <c r="BWX179" s="565"/>
      <c r="BWY179" s="565"/>
      <c r="BWZ179" s="565"/>
      <c r="BXA179" s="565"/>
      <c r="BXB179" s="565"/>
      <c r="BXC179" s="565"/>
      <c r="BXD179" s="565"/>
      <c r="BXE179" s="565"/>
      <c r="BXF179" s="565"/>
      <c r="BXG179" s="565"/>
      <c r="BXH179" s="565"/>
      <c r="BXI179" s="565"/>
      <c r="BXJ179" s="565"/>
      <c r="BXK179" s="565"/>
      <c r="BXL179" s="565"/>
      <c r="BXM179" s="565"/>
      <c r="BXN179" s="565"/>
      <c r="BXO179" s="565"/>
      <c r="BXP179" s="565"/>
      <c r="BXQ179" s="565"/>
      <c r="BXR179" s="565"/>
      <c r="BXS179" s="565"/>
      <c r="BXT179" s="565"/>
      <c r="BXU179" s="565"/>
      <c r="BXV179" s="565"/>
      <c r="BXW179" s="565"/>
      <c r="BXX179" s="565"/>
      <c r="BXY179" s="565"/>
      <c r="BXZ179" s="565"/>
      <c r="BYA179" s="565"/>
      <c r="BYB179" s="565"/>
      <c r="BYC179" s="565"/>
      <c r="BYD179" s="565"/>
      <c r="BYE179" s="565"/>
      <c r="BYF179" s="565"/>
      <c r="BYG179" s="565"/>
      <c r="BYH179" s="565"/>
      <c r="BYI179" s="565"/>
      <c r="BYJ179" s="565"/>
      <c r="BYK179" s="565"/>
      <c r="BYL179" s="565"/>
      <c r="BYM179" s="565"/>
      <c r="BYN179" s="565"/>
      <c r="BYO179" s="565"/>
      <c r="BYP179" s="565"/>
      <c r="BYQ179" s="565"/>
      <c r="BYR179" s="565"/>
      <c r="BYS179" s="565"/>
      <c r="BYT179" s="565"/>
      <c r="BYU179" s="565"/>
      <c r="BYV179" s="565"/>
      <c r="BYW179" s="565"/>
      <c r="BYX179" s="565"/>
      <c r="BYY179" s="565"/>
      <c r="BYZ179" s="565"/>
      <c r="BZA179" s="565"/>
      <c r="BZB179" s="565"/>
      <c r="BZC179" s="565"/>
      <c r="BZD179" s="565"/>
      <c r="BZE179" s="565"/>
      <c r="BZF179" s="565"/>
      <c r="BZG179" s="565"/>
      <c r="BZH179" s="565"/>
      <c r="BZI179" s="565"/>
      <c r="BZJ179" s="565"/>
      <c r="BZK179" s="565"/>
      <c r="BZL179" s="565"/>
      <c r="BZM179" s="565"/>
      <c r="BZN179" s="565"/>
      <c r="BZO179" s="565"/>
      <c r="BZP179" s="565"/>
      <c r="BZQ179" s="565"/>
      <c r="BZR179" s="565"/>
      <c r="BZS179" s="565"/>
      <c r="BZT179" s="565"/>
      <c r="BZU179" s="565"/>
      <c r="BZV179" s="565"/>
      <c r="BZW179" s="565"/>
      <c r="BZX179" s="565"/>
      <c r="BZY179" s="565"/>
      <c r="BZZ179" s="565"/>
      <c r="CAA179" s="565"/>
      <c r="CAB179" s="565"/>
      <c r="CAC179" s="565"/>
      <c r="CAD179" s="565"/>
      <c r="CAE179" s="565"/>
      <c r="CAF179" s="565"/>
      <c r="CAG179" s="565"/>
      <c r="CAH179" s="565"/>
      <c r="CAI179" s="565"/>
      <c r="CAJ179" s="565"/>
      <c r="CAK179" s="565"/>
      <c r="CAL179" s="565"/>
      <c r="CAM179" s="565"/>
      <c r="CAN179" s="565"/>
      <c r="CAO179" s="565"/>
      <c r="CAP179" s="565"/>
      <c r="CAQ179" s="565"/>
      <c r="CAR179" s="565"/>
      <c r="CAS179" s="565"/>
      <c r="CAT179" s="565"/>
      <c r="CAU179" s="565"/>
      <c r="CAV179" s="565"/>
      <c r="CAW179" s="565"/>
      <c r="CAX179" s="565"/>
      <c r="CAY179" s="565"/>
      <c r="CAZ179" s="565"/>
      <c r="CBA179" s="565"/>
      <c r="CBB179" s="565"/>
      <c r="CBC179" s="565"/>
      <c r="CBD179" s="565"/>
      <c r="CBE179" s="565"/>
      <c r="CBF179" s="565"/>
      <c r="CBG179" s="565"/>
      <c r="CBH179" s="565"/>
      <c r="CBI179" s="565"/>
      <c r="CBJ179" s="565"/>
      <c r="CBK179" s="565"/>
      <c r="CBL179" s="565"/>
      <c r="CBM179" s="565"/>
      <c r="CBN179" s="565"/>
      <c r="CBO179" s="565"/>
      <c r="CBP179" s="565"/>
      <c r="CBQ179" s="565"/>
      <c r="CBR179" s="565"/>
      <c r="CBS179" s="565"/>
      <c r="CBT179" s="565"/>
      <c r="CBU179" s="565"/>
      <c r="CBV179" s="565"/>
      <c r="CBW179" s="565"/>
      <c r="CBX179" s="565"/>
      <c r="CBY179" s="565"/>
      <c r="CBZ179" s="565"/>
      <c r="CCA179" s="565"/>
      <c r="CCB179" s="565"/>
      <c r="CCC179" s="565"/>
      <c r="CCD179" s="565"/>
      <c r="CCE179" s="565"/>
      <c r="CCF179" s="565"/>
      <c r="CCG179" s="565"/>
      <c r="CCH179" s="565"/>
      <c r="CCI179" s="565"/>
      <c r="CCJ179" s="565"/>
      <c r="CCK179" s="565"/>
      <c r="CCL179" s="565"/>
      <c r="CCM179" s="565"/>
      <c r="CCN179" s="565"/>
      <c r="CCO179" s="565"/>
      <c r="CCP179" s="565"/>
      <c r="CCQ179" s="565"/>
      <c r="CCR179" s="565"/>
      <c r="CCS179" s="565"/>
      <c r="CCT179" s="565"/>
      <c r="CCU179" s="565"/>
      <c r="CCV179" s="565"/>
      <c r="CCW179" s="565"/>
      <c r="CCX179" s="565"/>
      <c r="CCY179" s="565"/>
      <c r="CCZ179" s="565"/>
      <c r="CDA179" s="565"/>
      <c r="CDB179" s="565"/>
      <c r="CDC179" s="565"/>
      <c r="CDD179" s="565"/>
      <c r="CDE179" s="565"/>
      <c r="CDF179" s="565"/>
      <c r="CDG179" s="565"/>
      <c r="CDH179" s="565"/>
      <c r="CDI179" s="565"/>
      <c r="CDJ179" s="565"/>
      <c r="CDK179" s="565"/>
      <c r="CDL179" s="565"/>
      <c r="CDM179" s="565"/>
      <c r="CDN179" s="565"/>
      <c r="CDO179" s="565"/>
      <c r="CDP179" s="565"/>
      <c r="CDQ179" s="565"/>
      <c r="CDR179" s="565"/>
      <c r="CDS179" s="565"/>
      <c r="CDT179" s="565"/>
      <c r="CDU179" s="565"/>
      <c r="CDV179" s="565"/>
      <c r="CDW179" s="565"/>
      <c r="CDX179" s="565"/>
      <c r="CDY179" s="565"/>
      <c r="CDZ179" s="565"/>
      <c r="CEA179" s="565"/>
      <c r="CEB179" s="565"/>
      <c r="CEC179" s="565"/>
      <c r="CED179" s="565"/>
      <c r="CEE179" s="565"/>
      <c r="CEF179" s="565"/>
      <c r="CEG179" s="565"/>
      <c r="CEH179" s="565"/>
      <c r="CEI179" s="565"/>
      <c r="CEJ179" s="565"/>
      <c r="CEK179" s="565"/>
      <c r="CEL179" s="565"/>
      <c r="CEM179" s="565"/>
      <c r="CEN179" s="565"/>
      <c r="CEO179" s="565"/>
      <c r="CEP179" s="565"/>
      <c r="CEQ179" s="565"/>
      <c r="CER179" s="565"/>
      <c r="CES179" s="565"/>
      <c r="CET179" s="565"/>
      <c r="CEU179" s="565"/>
      <c r="CEV179" s="565"/>
      <c r="CEW179" s="565"/>
      <c r="CEX179" s="565"/>
      <c r="CEY179" s="565"/>
      <c r="CEZ179" s="565"/>
      <c r="CFA179" s="565"/>
      <c r="CFB179" s="565"/>
      <c r="CFC179" s="565"/>
      <c r="CFD179" s="565"/>
      <c r="CFE179" s="565"/>
      <c r="CFF179" s="565"/>
      <c r="CFG179" s="565"/>
      <c r="CFH179" s="565"/>
      <c r="CFI179" s="565"/>
      <c r="CFJ179" s="565"/>
      <c r="CFK179" s="565"/>
      <c r="CFL179" s="565"/>
      <c r="CFM179" s="565"/>
      <c r="CFN179" s="565"/>
      <c r="CFO179" s="565"/>
      <c r="CFP179" s="565"/>
      <c r="CFQ179" s="565"/>
      <c r="CFR179" s="565"/>
      <c r="CFS179" s="565"/>
      <c r="CFT179" s="565"/>
      <c r="CFU179" s="565"/>
      <c r="CFV179" s="565"/>
      <c r="CFW179" s="565"/>
      <c r="CFX179" s="565"/>
      <c r="CFY179" s="565"/>
      <c r="CFZ179" s="565"/>
      <c r="CGA179" s="565"/>
      <c r="CGB179" s="565"/>
      <c r="CGC179" s="565"/>
      <c r="CGD179" s="565"/>
      <c r="CGE179" s="565"/>
      <c r="CGF179" s="565"/>
      <c r="CGG179" s="565"/>
      <c r="CGH179" s="565"/>
      <c r="CGI179" s="565"/>
      <c r="CGJ179" s="565"/>
      <c r="CGK179" s="565"/>
      <c r="CGL179" s="565"/>
      <c r="CGM179" s="565"/>
      <c r="CGN179" s="565"/>
      <c r="CGO179" s="565"/>
      <c r="CGP179" s="565"/>
      <c r="CGQ179" s="565"/>
      <c r="CGR179" s="565"/>
      <c r="CGS179" s="565"/>
      <c r="CGT179" s="565"/>
      <c r="CGU179" s="565"/>
      <c r="CGV179" s="565"/>
      <c r="CGW179" s="565"/>
      <c r="CGX179" s="565"/>
      <c r="CGY179" s="565"/>
      <c r="CGZ179" s="565"/>
      <c r="CHA179" s="565"/>
      <c r="CHB179" s="565"/>
      <c r="CHC179" s="565"/>
      <c r="CHD179" s="565"/>
      <c r="CHE179" s="565"/>
      <c r="CHF179" s="565"/>
      <c r="CHG179" s="565"/>
      <c r="CHH179" s="565"/>
      <c r="CHI179" s="565"/>
      <c r="CHJ179" s="565"/>
      <c r="CHK179" s="565"/>
      <c r="CHL179" s="565"/>
      <c r="CHM179" s="565"/>
      <c r="CHN179" s="565"/>
      <c r="CHO179" s="565"/>
      <c r="CHP179" s="565"/>
      <c r="CHQ179" s="565"/>
      <c r="CHR179" s="565"/>
      <c r="CHS179" s="565"/>
      <c r="CHT179" s="565"/>
      <c r="CHU179" s="565"/>
      <c r="CHV179" s="565"/>
      <c r="CHW179" s="565"/>
      <c r="CHX179" s="565"/>
      <c r="CHY179" s="565"/>
      <c r="CHZ179" s="565"/>
      <c r="CIA179" s="565"/>
      <c r="CIB179" s="565"/>
      <c r="CIC179" s="565"/>
      <c r="CID179" s="565"/>
      <c r="CIE179" s="565"/>
      <c r="CIF179" s="565"/>
      <c r="CIG179" s="565"/>
      <c r="CIH179" s="565"/>
      <c r="CII179" s="565"/>
      <c r="CIJ179" s="565"/>
      <c r="CIK179" s="565"/>
      <c r="CIL179" s="565"/>
      <c r="CIM179" s="565"/>
      <c r="CIN179" s="565"/>
      <c r="CIO179" s="565"/>
      <c r="CIP179" s="565"/>
      <c r="CIQ179" s="565"/>
      <c r="CIR179" s="565"/>
      <c r="CIS179" s="565"/>
      <c r="CIT179" s="565"/>
      <c r="CIU179" s="565"/>
      <c r="CIV179" s="565"/>
      <c r="CIW179" s="565"/>
      <c r="CIX179" s="565"/>
      <c r="CIY179" s="565"/>
      <c r="CIZ179" s="565"/>
      <c r="CJA179" s="565"/>
      <c r="CJB179" s="565"/>
      <c r="CJC179" s="565"/>
      <c r="CJD179" s="565"/>
      <c r="CJE179" s="565"/>
      <c r="CJF179" s="565"/>
      <c r="CJG179" s="565"/>
      <c r="CJH179" s="565"/>
      <c r="CJI179" s="565"/>
      <c r="CJJ179" s="565"/>
      <c r="CJK179" s="565"/>
      <c r="CJL179" s="565"/>
      <c r="CJM179" s="565"/>
      <c r="CJN179" s="565"/>
      <c r="CJO179" s="565"/>
      <c r="CJP179" s="565"/>
      <c r="CJQ179" s="565"/>
      <c r="CJR179" s="565"/>
      <c r="CJS179" s="565"/>
      <c r="CJT179" s="565"/>
      <c r="CJU179" s="565"/>
      <c r="CJV179" s="565"/>
      <c r="CJW179" s="565"/>
      <c r="CJX179" s="565"/>
      <c r="CJY179" s="565"/>
      <c r="CJZ179" s="565"/>
      <c r="CKA179" s="565"/>
      <c r="CKB179" s="565"/>
      <c r="CKC179" s="565"/>
      <c r="CKD179" s="565"/>
      <c r="CKE179" s="565"/>
      <c r="CKF179" s="565"/>
      <c r="CKG179" s="565"/>
      <c r="CKH179" s="565"/>
      <c r="CKI179" s="565"/>
      <c r="CKJ179" s="565"/>
      <c r="CKK179" s="565"/>
      <c r="CKL179" s="565"/>
      <c r="CKM179" s="565"/>
      <c r="CKN179" s="565"/>
      <c r="CKO179" s="565"/>
      <c r="CKP179" s="565"/>
      <c r="CKQ179" s="565"/>
      <c r="CKR179" s="565"/>
      <c r="CKS179" s="565"/>
      <c r="CKT179" s="565"/>
      <c r="CKU179" s="565"/>
      <c r="CKV179" s="565"/>
      <c r="CKW179" s="565"/>
      <c r="CKX179" s="565"/>
      <c r="CKY179" s="565"/>
      <c r="CKZ179" s="565"/>
      <c r="CLA179" s="565"/>
      <c r="CLB179" s="565"/>
      <c r="CLC179" s="565"/>
      <c r="CLD179" s="565"/>
      <c r="CLE179" s="565"/>
      <c r="CLF179" s="565"/>
      <c r="CLG179" s="565"/>
      <c r="CLH179" s="565"/>
      <c r="CLI179" s="565"/>
      <c r="CLJ179" s="565"/>
      <c r="CLK179" s="565"/>
      <c r="CLL179" s="565"/>
      <c r="CLM179" s="565"/>
      <c r="CLN179" s="565"/>
      <c r="CLO179" s="565"/>
      <c r="CLP179" s="565"/>
      <c r="CLQ179" s="565"/>
      <c r="CLR179" s="565"/>
      <c r="CLS179" s="565"/>
      <c r="CLT179" s="565"/>
      <c r="CLU179" s="565"/>
      <c r="CLV179" s="565"/>
      <c r="CLW179" s="565"/>
      <c r="CLX179" s="565"/>
      <c r="CLY179" s="565"/>
      <c r="CLZ179" s="565"/>
      <c r="CMA179" s="565"/>
      <c r="CMB179" s="565"/>
      <c r="CMC179" s="565"/>
      <c r="CMD179" s="565"/>
      <c r="CME179" s="565"/>
      <c r="CMF179" s="565"/>
      <c r="CMG179" s="565"/>
      <c r="CMH179" s="565"/>
      <c r="CMI179" s="565"/>
      <c r="CMJ179" s="565"/>
      <c r="CMK179" s="565"/>
      <c r="CML179" s="565"/>
      <c r="CMM179" s="565"/>
      <c r="CMN179" s="565"/>
      <c r="CMO179" s="565"/>
      <c r="CMP179" s="565"/>
      <c r="CMQ179" s="565"/>
      <c r="CMR179" s="565"/>
      <c r="CMS179" s="565"/>
      <c r="CMT179" s="565"/>
      <c r="CMU179" s="565"/>
      <c r="CMV179" s="565"/>
      <c r="CMW179" s="565"/>
      <c r="CMX179" s="565"/>
      <c r="CMY179" s="565"/>
      <c r="CMZ179" s="565"/>
      <c r="CNA179" s="565"/>
      <c r="CNB179" s="565"/>
      <c r="CNC179" s="565"/>
      <c r="CND179" s="565"/>
      <c r="CNE179" s="565"/>
      <c r="CNF179" s="565"/>
      <c r="CNG179" s="565"/>
      <c r="CNH179" s="565"/>
      <c r="CNI179" s="565"/>
      <c r="CNJ179" s="565"/>
      <c r="CNK179" s="565"/>
      <c r="CNL179" s="565"/>
      <c r="CNM179" s="565"/>
      <c r="CNN179" s="565"/>
      <c r="CNO179" s="565"/>
      <c r="CNP179" s="565"/>
      <c r="CNQ179" s="565"/>
      <c r="CNR179" s="565"/>
      <c r="CNS179" s="565"/>
      <c r="CNT179" s="565"/>
      <c r="CNU179" s="565"/>
      <c r="CNV179" s="565"/>
      <c r="CNW179" s="565"/>
      <c r="CNX179" s="565"/>
      <c r="CNY179" s="565"/>
      <c r="CNZ179" s="565"/>
      <c r="COA179" s="565"/>
      <c r="COB179" s="565"/>
      <c r="COC179" s="565"/>
      <c r="COD179" s="565"/>
      <c r="COE179" s="565"/>
      <c r="COF179" s="565"/>
      <c r="COG179" s="565"/>
      <c r="COH179" s="565"/>
      <c r="COI179" s="565"/>
      <c r="COJ179" s="565"/>
      <c r="COK179" s="565"/>
      <c r="COL179" s="565"/>
      <c r="COM179" s="565"/>
      <c r="CON179" s="565"/>
      <c r="COO179" s="565"/>
      <c r="COP179" s="565"/>
      <c r="COQ179" s="565"/>
      <c r="COR179" s="565"/>
      <c r="COS179" s="565"/>
      <c r="COT179" s="565"/>
      <c r="COU179" s="565"/>
      <c r="COV179" s="565"/>
      <c r="COW179" s="565"/>
      <c r="COX179" s="565"/>
      <c r="COY179" s="565"/>
      <c r="COZ179" s="565"/>
      <c r="CPA179" s="565"/>
      <c r="CPB179" s="565"/>
      <c r="CPC179" s="565"/>
      <c r="CPD179" s="565"/>
      <c r="CPE179" s="565"/>
      <c r="CPF179" s="565"/>
      <c r="CPG179" s="565"/>
      <c r="CPH179" s="565"/>
      <c r="CPI179" s="565"/>
      <c r="CPJ179" s="565"/>
      <c r="CPK179" s="565"/>
      <c r="CPL179" s="565"/>
      <c r="CPM179" s="565"/>
      <c r="CPN179" s="565"/>
      <c r="CPO179" s="565"/>
      <c r="CPP179" s="565"/>
      <c r="CPQ179" s="565"/>
      <c r="CPR179" s="565"/>
      <c r="CPS179" s="565"/>
      <c r="CPT179" s="565"/>
      <c r="CPU179" s="565"/>
      <c r="CPV179" s="565"/>
      <c r="CPW179" s="565"/>
      <c r="CPX179" s="565"/>
      <c r="CPY179" s="565"/>
      <c r="CPZ179" s="565"/>
      <c r="CQA179" s="565"/>
      <c r="CQB179" s="565"/>
      <c r="CQC179" s="565"/>
      <c r="CQD179" s="565"/>
      <c r="CQE179" s="565"/>
      <c r="CQF179" s="565"/>
      <c r="CQG179" s="565"/>
      <c r="CQH179" s="565"/>
      <c r="CQI179" s="565"/>
      <c r="CQJ179" s="565"/>
      <c r="CQK179" s="565"/>
      <c r="CQL179" s="565"/>
      <c r="CQM179" s="565"/>
      <c r="CQN179" s="565"/>
      <c r="CQO179" s="565"/>
      <c r="CQP179" s="565"/>
      <c r="CQQ179" s="565"/>
      <c r="CQR179" s="565"/>
      <c r="CQS179" s="565"/>
      <c r="CQT179" s="565"/>
      <c r="CQU179" s="565"/>
      <c r="CQV179" s="565"/>
      <c r="CQW179" s="565"/>
      <c r="CQX179" s="565"/>
      <c r="CQY179" s="565"/>
      <c r="CQZ179" s="565"/>
      <c r="CRA179" s="565"/>
      <c r="CRB179" s="565"/>
      <c r="CRC179" s="565"/>
      <c r="CRD179" s="565"/>
      <c r="CRE179" s="565"/>
      <c r="CRF179" s="565"/>
      <c r="CRG179" s="565"/>
      <c r="CRH179" s="565"/>
      <c r="CRI179" s="565"/>
      <c r="CRJ179" s="565"/>
      <c r="CRK179" s="565"/>
      <c r="CRL179" s="565"/>
      <c r="CRM179" s="565"/>
      <c r="CRN179" s="565"/>
      <c r="CRO179" s="565"/>
      <c r="CRP179" s="565"/>
      <c r="CRQ179" s="565"/>
      <c r="CRR179" s="565"/>
      <c r="CRS179" s="565"/>
      <c r="CRT179" s="565"/>
      <c r="CRU179" s="565"/>
      <c r="CRV179" s="565"/>
      <c r="CRW179" s="565"/>
      <c r="CRX179" s="565"/>
      <c r="CRY179" s="565"/>
      <c r="CRZ179" s="565"/>
      <c r="CSA179" s="565"/>
      <c r="CSB179" s="565"/>
      <c r="CSC179" s="565"/>
      <c r="CSD179" s="565"/>
      <c r="CSE179" s="565"/>
      <c r="CSF179" s="565"/>
      <c r="CSG179" s="565"/>
      <c r="CSH179" s="565"/>
      <c r="CSI179" s="565"/>
      <c r="CSJ179" s="565"/>
      <c r="CSK179" s="565"/>
      <c r="CSL179" s="565"/>
      <c r="CSM179" s="565"/>
      <c r="CSN179" s="565"/>
      <c r="CSO179" s="565"/>
      <c r="CSP179" s="565"/>
      <c r="CSQ179" s="565"/>
      <c r="CSR179" s="565"/>
      <c r="CSS179" s="565"/>
      <c r="CST179" s="565"/>
      <c r="CSU179" s="565"/>
      <c r="CSV179" s="565"/>
      <c r="CSW179" s="565"/>
      <c r="CSX179" s="565"/>
      <c r="CSY179" s="565"/>
      <c r="CSZ179" s="565"/>
      <c r="CTA179" s="565"/>
      <c r="CTB179" s="565"/>
      <c r="CTC179" s="565"/>
      <c r="CTD179" s="565"/>
      <c r="CTE179" s="565"/>
      <c r="CTF179" s="565"/>
      <c r="CTG179" s="565"/>
      <c r="CTH179" s="565"/>
      <c r="CTI179" s="565"/>
      <c r="CTJ179" s="565"/>
      <c r="CTK179" s="565"/>
      <c r="CTL179" s="565"/>
      <c r="CTM179" s="565"/>
      <c r="CTN179" s="565"/>
      <c r="CTO179" s="565"/>
      <c r="CTP179" s="565"/>
      <c r="CTQ179" s="565"/>
      <c r="CTR179" s="565"/>
      <c r="CTS179" s="565"/>
      <c r="CTT179" s="565"/>
      <c r="CTU179" s="565"/>
      <c r="CTV179" s="565"/>
      <c r="CTW179" s="565"/>
      <c r="CTX179" s="565"/>
      <c r="CTY179" s="565"/>
      <c r="CTZ179" s="565"/>
      <c r="CUA179" s="565"/>
      <c r="CUB179" s="565"/>
      <c r="CUC179" s="565"/>
      <c r="CUD179" s="565"/>
      <c r="CUE179" s="565"/>
      <c r="CUF179" s="565"/>
      <c r="CUG179" s="565"/>
      <c r="CUH179" s="565"/>
      <c r="CUI179" s="565"/>
      <c r="CUJ179" s="565"/>
      <c r="CUK179" s="565"/>
      <c r="CUL179" s="565"/>
      <c r="CUM179" s="565"/>
      <c r="CUN179" s="565"/>
      <c r="CUO179" s="565"/>
      <c r="CUP179" s="565"/>
      <c r="CUQ179" s="565"/>
      <c r="CUR179" s="565"/>
      <c r="CUS179" s="565"/>
      <c r="CUT179" s="565"/>
      <c r="CUU179" s="565"/>
      <c r="CUV179" s="565"/>
      <c r="CUW179" s="565"/>
      <c r="CUX179" s="565"/>
      <c r="CUY179" s="565"/>
      <c r="CUZ179" s="565"/>
      <c r="CVA179" s="565"/>
      <c r="CVB179" s="565"/>
      <c r="CVC179" s="565"/>
      <c r="CVD179" s="565"/>
      <c r="CVE179" s="565"/>
      <c r="CVF179" s="565"/>
      <c r="CVG179" s="565"/>
      <c r="CVH179" s="565"/>
      <c r="CVI179" s="565"/>
      <c r="CVJ179" s="565"/>
      <c r="CVK179" s="565"/>
      <c r="CVL179" s="565"/>
      <c r="CVM179" s="565"/>
      <c r="CVN179" s="565"/>
      <c r="CVO179" s="565"/>
      <c r="CVP179" s="565"/>
      <c r="CVQ179" s="565"/>
      <c r="CVR179" s="565"/>
      <c r="CVS179" s="565"/>
      <c r="CVT179" s="565"/>
      <c r="CVU179" s="565"/>
      <c r="CVV179" s="565"/>
      <c r="CVW179" s="565"/>
      <c r="CVX179" s="565"/>
      <c r="CVY179" s="565"/>
      <c r="CVZ179" s="565"/>
      <c r="CWA179" s="565"/>
      <c r="CWB179" s="565"/>
      <c r="CWC179" s="565"/>
      <c r="CWD179" s="565"/>
      <c r="CWE179" s="565"/>
      <c r="CWF179" s="565"/>
      <c r="CWG179" s="565"/>
      <c r="CWH179" s="565"/>
      <c r="CWI179" s="565"/>
      <c r="CWJ179" s="565"/>
      <c r="CWK179" s="565"/>
      <c r="CWL179" s="565"/>
      <c r="CWM179" s="565"/>
      <c r="CWN179" s="565"/>
      <c r="CWO179" s="565"/>
      <c r="CWP179" s="565"/>
      <c r="CWQ179" s="565"/>
      <c r="CWR179" s="565"/>
      <c r="CWS179" s="565"/>
      <c r="CWT179" s="565"/>
      <c r="CWU179" s="565"/>
      <c r="CWV179" s="565"/>
      <c r="CWW179" s="565"/>
      <c r="CWX179" s="565"/>
      <c r="CWY179" s="565"/>
      <c r="CWZ179" s="565"/>
      <c r="CXA179" s="565"/>
      <c r="CXB179" s="565"/>
      <c r="CXC179" s="565"/>
      <c r="CXD179" s="565"/>
      <c r="CXE179" s="565"/>
      <c r="CXF179" s="565"/>
      <c r="CXG179" s="565"/>
      <c r="CXH179" s="565"/>
      <c r="CXI179" s="565"/>
      <c r="CXJ179" s="565"/>
      <c r="CXK179" s="565"/>
      <c r="CXL179" s="565"/>
      <c r="CXM179" s="565"/>
      <c r="CXN179" s="565"/>
      <c r="CXO179" s="565"/>
      <c r="CXP179" s="565"/>
      <c r="CXQ179" s="565"/>
      <c r="CXR179" s="565"/>
      <c r="CXS179" s="565"/>
      <c r="CXT179" s="565"/>
      <c r="CXU179" s="565"/>
      <c r="CXV179" s="565"/>
      <c r="CXW179" s="565"/>
      <c r="CXX179" s="565"/>
      <c r="CXY179" s="565"/>
      <c r="CXZ179" s="565"/>
      <c r="CYA179" s="565"/>
      <c r="CYB179" s="565"/>
      <c r="CYC179" s="565"/>
      <c r="CYD179" s="565"/>
      <c r="CYE179" s="565"/>
      <c r="CYF179" s="565"/>
      <c r="CYG179" s="565"/>
      <c r="CYH179" s="565"/>
      <c r="CYI179" s="565"/>
      <c r="CYJ179" s="565"/>
      <c r="CYK179" s="565"/>
      <c r="CYL179" s="565"/>
      <c r="CYM179" s="565"/>
      <c r="CYN179" s="565"/>
      <c r="CYO179" s="565"/>
      <c r="CYP179" s="565"/>
      <c r="CYQ179" s="565"/>
      <c r="CYR179" s="565"/>
      <c r="CYS179" s="565"/>
      <c r="CYT179" s="565"/>
      <c r="CYU179" s="565"/>
      <c r="CYV179" s="565"/>
      <c r="CYW179" s="565"/>
      <c r="CYX179" s="565"/>
      <c r="CYY179" s="565"/>
      <c r="CYZ179" s="565"/>
      <c r="CZA179" s="565"/>
      <c r="CZB179" s="565"/>
      <c r="CZC179" s="565"/>
      <c r="CZD179" s="565"/>
      <c r="CZE179" s="565"/>
      <c r="CZF179" s="565"/>
      <c r="CZG179" s="565"/>
      <c r="CZH179" s="565"/>
      <c r="CZI179" s="565"/>
      <c r="CZJ179" s="565"/>
      <c r="CZK179" s="565"/>
      <c r="CZL179" s="565"/>
      <c r="CZM179" s="565"/>
      <c r="CZN179" s="565"/>
      <c r="CZO179" s="565"/>
      <c r="CZP179" s="565"/>
      <c r="CZQ179" s="565"/>
      <c r="CZR179" s="565"/>
      <c r="CZS179" s="565"/>
      <c r="CZT179" s="565"/>
      <c r="CZU179" s="565"/>
      <c r="CZV179" s="565"/>
      <c r="CZW179" s="565"/>
      <c r="CZX179" s="565"/>
      <c r="CZY179" s="565"/>
      <c r="CZZ179" s="565"/>
      <c r="DAA179" s="565"/>
      <c r="DAB179" s="565"/>
      <c r="DAC179" s="565"/>
      <c r="DAD179" s="565"/>
      <c r="DAE179" s="565"/>
      <c r="DAF179" s="565"/>
      <c r="DAG179" s="565"/>
      <c r="DAH179" s="565"/>
      <c r="DAI179" s="565"/>
      <c r="DAJ179" s="565"/>
      <c r="DAK179" s="565"/>
      <c r="DAL179" s="565"/>
      <c r="DAM179" s="565"/>
      <c r="DAN179" s="565"/>
      <c r="DAO179" s="565"/>
      <c r="DAP179" s="565"/>
      <c r="DAQ179" s="565"/>
      <c r="DAR179" s="565"/>
      <c r="DAS179" s="565"/>
      <c r="DAT179" s="565"/>
      <c r="DAU179" s="565"/>
      <c r="DAV179" s="565"/>
      <c r="DAW179" s="565"/>
      <c r="DAX179" s="565"/>
      <c r="DAY179" s="565"/>
      <c r="DAZ179" s="565"/>
      <c r="DBA179" s="565"/>
      <c r="DBB179" s="565"/>
      <c r="DBC179" s="565"/>
      <c r="DBD179" s="565"/>
      <c r="DBE179" s="565"/>
      <c r="DBF179" s="565"/>
      <c r="DBG179" s="565"/>
      <c r="DBH179" s="565"/>
      <c r="DBI179" s="565"/>
      <c r="DBJ179" s="565"/>
      <c r="DBK179" s="565"/>
      <c r="DBL179" s="565"/>
      <c r="DBM179" s="565"/>
      <c r="DBN179" s="565"/>
      <c r="DBO179" s="565"/>
      <c r="DBP179" s="565"/>
      <c r="DBQ179" s="565"/>
      <c r="DBR179" s="565"/>
      <c r="DBS179" s="565"/>
      <c r="DBT179" s="565"/>
      <c r="DBU179" s="565"/>
      <c r="DBV179" s="565"/>
      <c r="DBW179" s="565"/>
      <c r="DBX179" s="565"/>
      <c r="DBY179" s="565"/>
      <c r="DBZ179" s="565"/>
      <c r="DCA179" s="565"/>
      <c r="DCB179" s="565"/>
      <c r="DCC179" s="565"/>
      <c r="DCD179" s="565"/>
      <c r="DCE179" s="565"/>
      <c r="DCF179" s="565"/>
      <c r="DCG179" s="565"/>
      <c r="DCH179" s="565"/>
      <c r="DCI179" s="565"/>
      <c r="DCJ179" s="565"/>
      <c r="DCK179" s="565"/>
      <c r="DCL179" s="565"/>
      <c r="DCM179" s="565"/>
      <c r="DCN179" s="565"/>
      <c r="DCO179" s="565"/>
      <c r="DCP179" s="565"/>
      <c r="DCQ179" s="565"/>
      <c r="DCR179" s="565"/>
      <c r="DCS179" s="565"/>
      <c r="DCT179" s="565"/>
      <c r="DCU179" s="565"/>
      <c r="DCV179" s="565"/>
      <c r="DCW179" s="565"/>
      <c r="DCX179" s="565"/>
      <c r="DCY179" s="565"/>
      <c r="DCZ179" s="565"/>
      <c r="DDA179" s="565"/>
      <c r="DDB179" s="565"/>
      <c r="DDC179" s="565"/>
      <c r="DDD179" s="565"/>
      <c r="DDE179" s="565"/>
      <c r="DDF179" s="565"/>
      <c r="DDG179" s="565"/>
      <c r="DDH179" s="565"/>
      <c r="DDI179" s="565"/>
      <c r="DDJ179" s="565"/>
      <c r="DDK179" s="565"/>
      <c r="DDL179" s="565"/>
      <c r="DDM179" s="565"/>
      <c r="DDN179" s="565"/>
      <c r="DDO179" s="565"/>
      <c r="DDP179" s="565"/>
      <c r="DDQ179" s="565"/>
      <c r="DDR179" s="565"/>
      <c r="DDS179" s="565"/>
      <c r="DDT179" s="565"/>
      <c r="DDU179" s="565"/>
      <c r="DDV179" s="565"/>
      <c r="DDW179" s="565"/>
      <c r="DDX179" s="565"/>
      <c r="DDY179" s="565"/>
      <c r="DDZ179" s="565"/>
      <c r="DEA179" s="565"/>
      <c r="DEB179" s="565"/>
      <c r="DEC179" s="565"/>
      <c r="DED179" s="565"/>
      <c r="DEE179" s="565"/>
      <c r="DEF179" s="565"/>
      <c r="DEG179" s="565"/>
      <c r="DEH179" s="565"/>
      <c r="DEI179" s="565"/>
      <c r="DEJ179" s="565"/>
      <c r="DEK179" s="565"/>
      <c r="DEL179" s="565"/>
      <c r="DEM179" s="565"/>
      <c r="DEN179" s="565"/>
      <c r="DEO179" s="565"/>
      <c r="DEP179" s="565"/>
      <c r="DEQ179" s="565"/>
      <c r="DER179" s="565"/>
      <c r="DES179" s="565"/>
      <c r="DET179" s="565"/>
      <c r="DEU179" s="565"/>
      <c r="DEV179" s="565"/>
      <c r="DEW179" s="565"/>
      <c r="DEX179" s="565"/>
      <c r="DEY179" s="565"/>
      <c r="DEZ179" s="565"/>
      <c r="DFA179" s="565"/>
      <c r="DFB179" s="565"/>
      <c r="DFC179" s="565"/>
      <c r="DFD179" s="565"/>
      <c r="DFE179" s="565"/>
      <c r="DFF179" s="565"/>
      <c r="DFG179" s="565"/>
      <c r="DFH179" s="565"/>
      <c r="DFI179" s="565"/>
      <c r="DFJ179" s="565"/>
      <c r="DFK179" s="565"/>
      <c r="DFL179" s="565"/>
      <c r="DFM179" s="565"/>
      <c r="DFN179" s="565"/>
      <c r="DFO179" s="565"/>
      <c r="DFP179" s="565"/>
      <c r="DFQ179" s="565"/>
      <c r="DFR179" s="565"/>
      <c r="DFS179" s="565"/>
      <c r="DFT179" s="565"/>
      <c r="DFU179" s="565"/>
      <c r="DFV179" s="565"/>
      <c r="DFW179" s="565"/>
      <c r="DFX179" s="565"/>
      <c r="DFY179" s="565"/>
      <c r="DFZ179" s="565"/>
      <c r="DGA179" s="565"/>
      <c r="DGB179" s="565"/>
      <c r="DGC179" s="565"/>
      <c r="DGD179" s="565"/>
      <c r="DGE179" s="565"/>
      <c r="DGF179" s="565"/>
      <c r="DGG179" s="565"/>
      <c r="DGH179" s="565"/>
      <c r="DGI179" s="565"/>
      <c r="DGJ179" s="565"/>
      <c r="DGK179" s="565"/>
      <c r="DGL179" s="565"/>
      <c r="DGM179" s="565"/>
      <c r="DGN179" s="565"/>
      <c r="DGO179" s="565"/>
      <c r="DGP179" s="565"/>
      <c r="DGQ179" s="565"/>
      <c r="DGR179" s="565"/>
      <c r="DGS179" s="565"/>
      <c r="DGT179" s="565"/>
      <c r="DGU179" s="565"/>
      <c r="DGV179" s="565"/>
      <c r="DGW179" s="565"/>
      <c r="DGX179" s="565"/>
      <c r="DGY179" s="565"/>
      <c r="DGZ179" s="565"/>
      <c r="DHA179" s="565"/>
      <c r="DHB179" s="565"/>
      <c r="DHC179" s="565"/>
      <c r="DHD179" s="565"/>
      <c r="DHE179" s="565"/>
      <c r="DHF179" s="565"/>
      <c r="DHG179" s="565"/>
      <c r="DHH179" s="565"/>
      <c r="DHI179" s="565"/>
      <c r="DHJ179" s="565"/>
      <c r="DHK179" s="565"/>
      <c r="DHL179" s="565"/>
      <c r="DHM179" s="565"/>
      <c r="DHN179" s="565"/>
      <c r="DHO179" s="565"/>
      <c r="DHP179" s="565"/>
      <c r="DHQ179" s="565"/>
      <c r="DHR179" s="565"/>
      <c r="DHS179" s="565"/>
      <c r="DHT179" s="565"/>
      <c r="DHU179" s="565"/>
      <c r="DHV179" s="565"/>
      <c r="DHW179" s="565"/>
      <c r="DHX179" s="565"/>
      <c r="DHY179" s="565"/>
      <c r="DHZ179" s="565"/>
      <c r="DIA179" s="565"/>
      <c r="DIB179" s="565"/>
      <c r="DIC179" s="565"/>
      <c r="DID179" s="565"/>
      <c r="DIE179" s="565"/>
      <c r="DIF179" s="565"/>
      <c r="DIG179" s="565"/>
      <c r="DIH179" s="565"/>
      <c r="DII179" s="565"/>
      <c r="DIJ179" s="565"/>
      <c r="DIK179" s="565"/>
      <c r="DIL179" s="565"/>
      <c r="DIM179" s="565"/>
      <c r="DIN179" s="565"/>
      <c r="DIO179" s="565"/>
      <c r="DIP179" s="565"/>
      <c r="DIQ179" s="565"/>
      <c r="DIR179" s="565"/>
      <c r="DIS179" s="565"/>
      <c r="DIT179" s="565"/>
      <c r="DIU179" s="565"/>
      <c r="DIV179" s="565"/>
      <c r="DIW179" s="565"/>
      <c r="DIX179" s="565"/>
      <c r="DIY179" s="565"/>
      <c r="DIZ179" s="565"/>
      <c r="DJA179" s="565"/>
      <c r="DJB179" s="565"/>
      <c r="DJC179" s="565"/>
      <c r="DJD179" s="565"/>
      <c r="DJE179" s="565"/>
      <c r="DJF179" s="565"/>
      <c r="DJG179" s="565"/>
      <c r="DJH179" s="565"/>
      <c r="DJI179" s="565"/>
      <c r="DJJ179" s="565"/>
      <c r="DJK179" s="565"/>
      <c r="DJL179" s="565"/>
      <c r="DJM179" s="565"/>
      <c r="DJN179" s="565"/>
      <c r="DJO179" s="565"/>
      <c r="DJP179" s="565"/>
      <c r="DJQ179" s="565"/>
      <c r="DJR179" s="565"/>
      <c r="DJS179" s="565"/>
      <c r="DJT179" s="565"/>
      <c r="DJU179" s="565"/>
      <c r="DJV179" s="565"/>
      <c r="DJW179" s="565"/>
      <c r="DJX179" s="565"/>
      <c r="DJY179" s="565"/>
      <c r="DJZ179" s="565"/>
      <c r="DKA179" s="565"/>
      <c r="DKB179" s="565"/>
      <c r="DKC179" s="565"/>
      <c r="DKD179" s="565"/>
      <c r="DKE179" s="565"/>
      <c r="DKF179" s="565"/>
      <c r="DKG179" s="565"/>
      <c r="DKH179" s="565"/>
      <c r="DKI179" s="565"/>
      <c r="DKJ179" s="565"/>
      <c r="DKK179" s="565"/>
      <c r="DKL179" s="565"/>
      <c r="DKM179" s="565"/>
      <c r="DKN179" s="565"/>
      <c r="DKO179" s="565"/>
      <c r="DKP179" s="565"/>
      <c r="DKQ179" s="565"/>
      <c r="DKR179" s="565"/>
      <c r="DKS179" s="565"/>
      <c r="DKT179" s="565"/>
      <c r="DKU179" s="565"/>
      <c r="DKV179" s="565"/>
      <c r="DKW179" s="565"/>
      <c r="DKX179" s="565"/>
      <c r="DKY179" s="565"/>
      <c r="DKZ179" s="565"/>
      <c r="DLA179" s="565"/>
      <c r="DLB179" s="565"/>
      <c r="DLC179" s="565"/>
      <c r="DLD179" s="565"/>
      <c r="DLE179" s="565"/>
      <c r="DLF179" s="565"/>
      <c r="DLG179" s="565"/>
      <c r="DLH179" s="565"/>
      <c r="DLI179" s="565"/>
      <c r="DLJ179" s="565"/>
      <c r="DLK179" s="565"/>
      <c r="DLL179" s="565"/>
      <c r="DLM179" s="565"/>
      <c r="DLN179" s="565"/>
      <c r="DLO179" s="565"/>
      <c r="DLP179" s="565"/>
      <c r="DLQ179" s="565"/>
      <c r="DLR179" s="565"/>
      <c r="DLS179" s="565"/>
      <c r="DLT179" s="565"/>
      <c r="DLU179" s="565"/>
      <c r="DLV179" s="565"/>
      <c r="DLW179" s="565"/>
      <c r="DLX179" s="565"/>
      <c r="DLY179" s="565"/>
      <c r="DLZ179" s="565"/>
      <c r="DMA179" s="565"/>
      <c r="DMB179" s="565"/>
      <c r="DMC179" s="565"/>
      <c r="DMD179" s="565"/>
      <c r="DME179" s="565"/>
      <c r="DMF179" s="565"/>
      <c r="DMG179" s="565"/>
      <c r="DMH179" s="565"/>
      <c r="DMI179" s="565"/>
      <c r="DMJ179" s="565"/>
      <c r="DMK179" s="565"/>
      <c r="DML179" s="565"/>
      <c r="DMM179" s="565"/>
      <c r="DMN179" s="565"/>
      <c r="DMO179" s="565"/>
      <c r="DMP179" s="565"/>
      <c r="DMQ179" s="565"/>
      <c r="DMR179" s="565"/>
      <c r="DMS179" s="565"/>
      <c r="DMT179" s="565"/>
      <c r="DMU179" s="565"/>
      <c r="DMV179" s="565"/>
      <c r="DMW179" s="565"/>
      <c r="DMX179" s="565"/>
      <c r="DMY179" s="565"/>
      <c r="DMZ179" s="565"/>
      <c r="DNA179" s="565"/>
      <c r="DNB179" s="565"/>
      <c r="DNC179" s="565"/>
      <c r="DND179" s="565"/>
      <c r="DNE179" s="565"/>
      <c r="DNF179" s="565"/>
      <c r="DNG179" s="565"/>
      <c r="DNH179" s="565"/>
      <c r="DNI179" s="565"/>
      <c r="DNJ179" s="565"/>
      <c r="DNK179" s="565"/>
      <c r="DNL179" s="565"/>
      <c r="DNM179" s="565"/>
      <c r="DNN179" s="565"/>
      <c r="DNO179" s="565"/>
      <c r="DNP179" s="565"/>
      <c r="DNQ179" s="565"/>
      <c r="DNR179" s="565"/>
      <c r="DNS179" s="565"/>
      <c r="DNT179" s="565"/>
      <c r="DNU179" s="565"/>
      <c r="DNV179" s="565"/>
      <c r="DNW179" s="565"/>
      <c r="DNX179" s="565"/>
      <c r="DNY179" s="565"/>
      <c r="DNZ179" s="565"/>
      <c r="DOA179" s="565"/>
      <c r="DOB179" s="565"/>
      <c r="DOC179" s="565"/>
      <c r="DOD179" s="565"/>
      <c r="DOE179" s="565"/>
      <c r="DOF179" s="565"/>
      <c r="DOG179" s="565"/>
      <c r="DOH179" s="565"/>
      <c r="DOI179" s="565"/>
      <c r="DOJ179" s="565"/>
      <c r="DOK179" s="565"/>
      <c r="DOL179" s="565"/>
      <c r="DOM179" s="565"/>
      <c r="DON179" s="565"/>
      <c r="DOO179" s="565"/>
      <c r="DOP179" s="565"/>
      <c r="DOQ179" s="565"/>
      <c r="DOR179" s="565"/>
      <c r="DOS179" s="565"/>
      <c r="DOT179" s="565"/>
      <c r="DOU179" s="565"/>
      <c r="DOV179" s="565"/>
      <c r="DOW179" s="565"/>
      <c r="DOX179" s="565"/>
      <c r="DOY179" s="565"/>
      <c r="DOZ179" s="565"/>
      <c r="DPA179" s="565"/>
      <c r="DPB179" s="565"/>
      <c r="DPC179" s="565"/>
      <c r="DPD179" s="565"/>
      <c r="DPE179" s="565"/>
      <c r="DPF179" s="565"/>
      <c r="DPG179" s="565"/>
      <c r="DPH179" s="565"/>
      <c r="DPI179" s="565"/>
      <c r="DPJ179" s="565"/>
      <c r="DPK179" s="565"/>
      <c r="DPL179" s="565"/>
      <c r="DPM179" s="565"/>
      <c r="DPN179" s="565"/>
      <c r="DPO179" s="565"/>
      <c r="DPP179" s="565"/>
      <c r="DPQ179" s="565"/>
      <c r="DPR179" s="565"/>
      <c r="DPS179" s="565"/>
      <c r="DPT179" s="565"/>
      <c r="DPU179" s="565"/>
      <c r="DPV179" s="565"/>
      <c r="DPW179" s="565"/>
      <c r="DPX179" s="565"/>
      <c r="DPY179" s="565"/>
      <c r="DPZ179" s="565"/>
      <c r="DQA179" s="565"/>
      <c r="DQB179" s="565"/>
      <c r="DQC179" s="565"/>
      <c r="DQD179" s="565"/>
      <c r="DQE179" s="565"/>
      <c r="DQF179" s="565"/>
      <c r="DQG179" s="565"/>
      <c r="DQH179" s="565"/>
      <c r="DQI179" s="565"/>
      <c r="DQJ179" s="565"/>
      <c r="DQK179" s="565"/>
      <c r="DQL179" s="565"/>
      <c r="DQM179" s="565"/>
      <c r="DQN179" s="565"/>
      <c r="DQO179" s="565"/>
      <c r="DQP179" s="565"/>
      <c r="DQQ179" s="565"/>
      <c r="DQR179" s="565"/>
      <c r="DQS179" s="565"/>
      <c r="DQT179" s="565"/>
      <c r="DQU179" s="565"/>
      <c r="DQV179" s="565"/>
      <c r="DQW179" s="565"/>
      <c r="DQX179" s="565"/>
      <c r="DQY179" s="565"/>
      <c r="DQZ179" s="565"/>
      <c r="DRA179" s="565"/>
      <c r="DRB179" s="565"/>
      <c r="DRC179" s="565"/>
      <c r="DRD179" s="565"/>
      <c r="DRE179" s="565"/>
      <c r="DRF179" s="565"/>
      <c r="DRG179" s="565"/>
      <c r="DRH179" s="565"/>
      <c r="DRI179" s="565"/>
      <c r="DRJ179" s="565"/>
      <c r="DRK179" s="565"/>
      <c r="DRL179" s="565"/>
      <c r="DRM179" s="565"/>
      <c r="DRN179" s="565"/>
      <c r="DRO179" s="565"/>
      <c r="DRP179" s="565"/>
      <c r="DRQ179" s="565"/>
      <c r="DRR179" s="565"/>
      <c r="DRS179" s="565"/>
      <c r="DRT179" s="565"/>
      <c r="DRU179" s="565"/>
      <c r="DRV179" s="565"/>
      <c r="DRW179" s="565"/>
      <c r="DRX179" s="565"/>
      <c r="DRY179" s="565"/>
      <c r="DRZ179" s="565"/>
      <c r="DSA179" s="565"/>
      <c r="DSB179" s="565"/>
      <c r="DSC179" s="565"/>
      <c r="DSD179" s="565"/>
      <c r="DSE179" s="565"/>
      <c r="DSF179" s="565"/>
      <c r="DSG179" s="565"/>
      <c r="DSH179" s="565"/>
      <c r="DSI179" s="565"/>
      <c r="DSJ179" s="565"/>
      <c r="DSK179" s="565"/>
      <c r="DSL179" s="565"/>
      <c r="DSM179" s="565"/>
      <c r="DSN179" s="565"/>
      <c r="DSO179" s="565"/>
      <c r="DSP179" s="565"/>
      <c r="DSQ179" s="565"/>
      <c r="DSR179" s="565"/>
      <c r="DSS179" s="565"/>
      <c r="DST179" s="565"/>
      <c r="DSU179" s="565"/>
      <c r="DSV179" s="565"/>
      <c r="DSW179" s="565"/>
      <c r="DSX179" s="565"/>
      <c r="DSY179" s="565"/>
      <c r="DSZ179" s="565"/>
      <c r="DTA179" s="565"/>
      <c r="DTB179" s="565"/>
      <c r="DTC179" s="565"/>
      <c r="DTD179" s="565"/>
      <c r="DTE179" s="565"/>
      <c r="DTF179" s="565"/>
      <c r="DTG179" s="565"/>
      <c r="DTH179" s="565"/>
      <c r="DTI179" s="565"/>
      <c r="DTJ179" s="565"/>
      <c r="DTK179" s="565"/>
      <c r="DTL179" s="565"/>
      <c r="DTM179" s="565"/>
      <c r="DTN179" s="565"/>
      <c r="DTO179" s="565"/>
      <c r="DTP179" s="565"/>
      <c r="DTQ179" s="565"/>
      <c r="DTR179" s="565"/>
      <c r="DTS179" s="565"/>
      <c r="DTT179" s="565"/>
      <c r="DTU179" s="565"/>
      <c r="DTV179" s="565"/>
      <c r="DTW179" s="565"/>
      <c r="DTX179" s="565"/>
      <c r="DTY179" s="565"/>
      <c r="DTZ179" s="565"/>
      <c r="DUA179" s="565"/>
      <c r="DUB179" s="565"/>
      <c r="DUC179" s="565"/>
      <c r="DUD179" s="565"/>
      <c r="DUE179" s="565"/>
      <c r="DUF179" s="565"/>
      <c r="DUG179" s="565"/>
      <c r="DUH179" s="565"/>
      <c r="DUI179" s="565"/>
      <c r="DUJ179" s="565"/>
      <c r="DUK179" s="565"/>
      <c r="DUL179" s="565"/>
      <c r="DUM179" s="565"/>
      <c r="DUN179" s="565"/>
      <c r="DUO179" s="565"/>
      <c r="DUP179" s="565"/>
      <c r="DUQ179" s="565"/>
      <c r="DUR179" s="565"/>
      <c r="DUS179" s="565"/>
      <c r="DUT179" s="565"/>
      <c r="DUU179" s="565"/>
      <c r="DUV179" s="565"/>
      <c r="DUW179" s="565"/>
      <c r="DUX179" s="565"/>
      <c r="DUY179" s="565"/>
      <c r="DUZ179" s="565"/>
      <c r="DVA179" s="565"/>
      <c r="DVB179" s="565"/>
      <c r="DVC179" s="565"/>
      <c r="DVD179" s="565"/>
      <c r="DVE179" s="565"/>
      <c r="DVF179" s="565"/>
      <c r="DVG179" s="565"/>
      <c r="DVH179" s="565"/>
      <c r="DVI179" s="565"/>
      <c r="DVJ179" s="565"/>
      <c r="DVK179" s="565"/>
      <c r="DVL179" s="565"/>
      <c r="DVM179" s="565"/>
      <c r="DVN179" s="565"/>
      <c r="DVO179" s="565"/>
      <c r="DVP179" s="565"/>
      <c r="DVQ179" s="565"/>
      <c r="DVR179" s="565"/>
      <c r="DVS179" s="565"/>
      <c r="DVT179" s="565"/>
      <c r="DVU179" s="565"/>
      <c r="DVV179" s="565"/>
      <c r="DVW179" s="565"/>
      <c r="DVX179" s="565"/>
      <c r="DVY179" s="565"/>
      <c r="DVZ179" s="565"/>
      <c r="DWA179" s="565"/>
      <c r="DWB179" s="565"/>
      <c r="DWC179" s="565"/>
      <c r="DWD179" s="565"/>
      <c r="DWE179" s="565"/>
      <c r="DWF179" s="565"/>
      <c r="DWG179" s="565"/>
      <c r="DWH179" s="565"/>
      <c r="DWI179" s="565"/>
      <c r="DWJ179" s="565"/>
      <c r="DWK179" s="565"/>
      <c r="DWL179" s="565"/>
      <c r="DWM179" s="565"/>
      <c r="DWN179" s="565"/>
      <c r="DWO179" s="565"/>
      <c r="DWP179" s="565"/>
      <c r="DWQ179" s="565"/>
      <c r="DWR179" s="565"/>
      <c r="DWS179" s="565"/>
      <c r="DWT179" s="565"/>
      <c r="DWU179" s="565"/>
      <c r="DWV179" s="565"/>
      <c r="DWW179" s="565"/>
      <c r="DWX179" s="565"/>
      <c r="DWY179" s="565"/>
      <c r="DWZ179" s="565"/>
      <c r="DXA179" s="565"/>
      <c r="DXB179" s="565"/>
      <c r="DXC179" s="565"/>
      <c r="DXD179" s="565"/>
      <c r="DXE179" s="565"/>
      <c r="DXF179" s="565"/>
      <c r="DXG179" s="565"/>
      <c r="DXH179" s="565"/>
      <c r="DXI179" s="565"/>
      <c r="DXJ179" s="565"/>
      <c r="DXK179" s="565"/>
      <c r="DXL179" s="565"/>
      <c r="DXM179" s="565"/>
      <c r="DXN179" s="565"/>
      <c r="DXO179" s="565"/>
      <c r="DXP179" s="565"/>
      <c r="DXQ179" s="565"/>
      <c r="DXR179" s="565"/>
      <c r="DXS179" s="565"/>
      <c r="DXT179" s="565"/>
      <c r="DXU179" s="565"/>
      <c r="DXV179" s="565"/>
      <c r="DXW179" s="565"/>
      <c r="DXX179" s="565"/>
      <c r="DXY179" s="565"/>
      <c r="DXZ179" s="565"/>
      <c r="DYA179" s="565"/>
      <c r="DYB179" s="565"/>
      <c r="DYC179" s="565"/>
      <c r="DYD179" s="565"/>
      <c r="DYE179" s="565"/>
      <c r="DYF179" s="565"/>
      <c r="DYG179" s="565"/>
      <c r="DYH179" s="565"/>
      <c r="DYI179" s="565"/>
      <c r="DYJ179" s="565"/>
      <c r="DYK179" s="565"/>
      <c r="DYL179" s="565"/>
      <c r="DYM179" s="565"/>
      <c r="DYN179" s="565"/>
      <c r="DYO179" s="565"/>
      <c r="DYP179" s="565"/>
      <c r="DYQ179" s="565"/>
      <c r="DYR179" s="565"/>
      <c r="DYS179" s="565"/>
      <c r="DYT179" s="565"/>
      <c r="DYU179" s="565"/>
      <c r="DYV179" s="565"/>
      <c r="DYW179" s="565"/>
      <c r="DYX179" s="565"/>
      <c r="DYY179" s="565"/>
      <c r="DYZ179" s="565"/>
      <c r="DZA179" s="565"/>
      <c r="DZB179" s="565"/>
      <c r="DZC179" s="565"/>
      <c r="DZD179" s="565"/>
      <c r="DZE179" s="565"/>
      <c r="DZF179" s="565"/>
      <c r="DZG179" s="565"/>
      <c r="DZH179" s="565"/>
      <c r="DZI179" s="565"/>
      <c r="DZJ179" s="565"/>
      <c r="DZK179" s="565"/>
      <c r="DZL179" s="565"/>
      <c r="DZM179" s="565"/>
      <c r="DZN179" s="565"/>
      <c r="DZO179" s="565"/>
      <c r="DZP179" s="565"/>
      <c r="DZQ179" s="565"/>
      <c r="DZR179" s="565"/>
      <c r="DZS179" s="565"/>
      <c r="DZT179" s="565"/>
      <c r="DZU179" s="565"/>
      <c r="DZV179" s="565"/>
      <c r="DZW179" s="565"/>
      <c r="DZX179" s="565"/>
      <c r="DZY179" s="565"/>
      <c r="DZZ179" s="565"/>
      <c r="EAA179" s="565"/>
      <c r="EAB179" s="565"/>
      <c r="EAC179" s="565"/>
      <c r="EAD179" s="565"/>
      <c r="EAE179" s="565"/>
      <c r="EAF179" s="565"/>
      <c r="EAG179" s="565"/>
      <c r="EAH179" s="565"/>
      <c r="EAI179" s="565"/>
      <c r="EAJ179" s="565"/>
      <c r="EAK179" s="565"/>
      <c r="EAL179" s="565"/>
      <c r="EAM179" s="565"/>
      <c r="EAN179" s="565"/>
      <c r="EAO179" s="565"/>
      <c r="EAP179" s="565"/>
      <c r="EAQ179" s="565"/>
      <c r="EAR179" s="565"/>
      <c r="EAS179" s="565"/>
      <c r="EAT179" s="565"/>
      <c r="EAU179" s="565"/>
      <c r="EAV179" s="565"/>
      <c r="EAW179" s="565"/>
      <c r="EAX179" s="565"/>
      <c r="EAY179" s="565"/>
      <c r="EAZ179" s="565"/>
      <c r="EBA179" s="565"/>
      <c r="EBB179" s="565"/>
      <c r="EBC179" s="565"/>
      <c r="EBD179" s="565"/>
      <c r="EBE179" s="565"/>
      <c r="EBF179" s="565"/>
      <c r="EBG179" s="565"/>
      <c r="EBH179" s="565"/>
      <c r="EBI179" s="565"/>
      <c r="EBJ179" s="565"/>
      <c r="EBK179" s="565"/>
      <c r="EBL179" s="565"/>
      <c r="EBM179" s="565"/>
      <c r="EBN179" s="565"/>
      <c r="EBO179" s="565"/>
      <c r="EBP179" s="565"/>
      <c r="EBQ179" s="565"/>
      <c r="EBR179" s="565"/>
      <c r="EBS179" s="565"/>
      <c r="EBT179" s="565"/>
      <c r="EBU179" s="565"/>
      <c r="EBV179" s="565"/>
      <c r="EBW179" s="565"/>
      <c r="EBX179" s="565"/>
      <c r="EBY179" s="565"/>
      <c r="EBZ179" s="565"/>
      <c r="ECA179" s="565"/>
      <c r="ECB179" s="565"/>
      <c r="ECC179" s="565"/>
      <c r="ECD179" s="565"/>
      <c r="ECE179" s="565"/>
      <c r="ECF179" s="565"/>
      <c r="ECG179" s="565"/>
      <c r="ECH179" s="565"/>
      <c r="ECI179" s="565"/>
      <c r="ECJ179" s="565"/>
      <c r="ECK179" s="565"/>
      <c r="ECL179" s="565"/>
      <c r="ECM179" s="565"/>
      <c r="ECN179" s="565"/>
      <c r="ECO179" s="565"/>
      <c r="ECP179" s="565"/>
      <c r="ECQ179" s="565"/>
      <c r="ECR179" s="565"/>
      <c r="ECS179" s="565"/>
      <c r="ECT179" s="565"/>
      <c r="ECU179" s="565"/>
      <c r="ECV179" s="565"/>
      <c r="ECW179" s="565"/>
      <c r="ECX179" s="565"/>
      <c r="ECY179" s="565"/>
      <c r="ECZ179" s="565"/>
      <c r="EDA179" s="565"/>
      <c r="EDB179" s="565"/>
      <c r="EDC179" s="565"/>
      <c r="EDD179" s="565"/>
      <c r="EDE179" s="565"/>
      <c r="EDF179" s="565"/>
      <c r="EDG179" s="565"/>
      <c r="EDH179" s="565"/>
      <c r="EDI179" s="565"/>
      <c r="EDJ179" s="565"/>
      <c r="EDK179" s="565"/>
      <c r="EDL179" s="565"/>
      <c r="EDM179" s="565"/>
      <c r="EDN179" s="565"/>
      <c r="EDO179" s="565"/>
      <c r="EDP179" s="565"/>
      <c r="EDQ179" s="565"/>
      <c r="EDR179" s="565"/>
      <c r="EDS179" s="565"/>
      <c r="EDT179" s="565"/>
      <c r="EDU179" s="565"/>
      <c r="EDV179" s="565"/>
      <c r="EDW179" s="565"/>
      <c r="EDX179" s="565"/>
      <c r="EDY179" s="565"/>
      <c r="EDZ179" s="565"/>
      <c r="EEA179" s="565"/>
      <c r="EEB179" s="565"/>
      <c r="EEC179" s="565"/>
      <c r="EED179" s="565"/>
      <c r="EEE179" s="565"/>
      <c r="EEF179" s="565"/>
      <c r="EEG179" s="565"/>
      <c r="EEH179" s="565"/>
      <c r="EEI179" s="565"/>
      <c r="EEJ179" s="565"/>
      <c r="EEK179" s="565"/>
      <c r="EEL179" s="565"/>
      <c r="EEM179" s="565"/>
      <c r="EEN179" s="565"/>
      <c r="EEO179" s="565"/>
      <c r="EEP179" s="565"/>
      <c r="EEQ179" s="565"/>
      <c r="EER179" s="565"/>
      <c r="EES179" s="565"/>
      <c r="EET179" s="565"/>
      <c r="EEU179" s="565"/>
      <c r="EEV179" s="565"/>
      <c r="EEW179" s="565"/>
      <c r="EEX179" s="565"/>
      <c r="EEY179" s="565"/>
      <c r="EEZ179" s="565"/>
      <c r="EFA179" s="565"/>
      <c r="EFB179" s="565"/>
      <c r="EFC179" s="565"/>
      <c r="EFD179" s="565"/>
      <c r="EFE179" s="565"/>
      <c r="EFF179" s="565"/>
      <c r="EFG179" s="565"/>
      <c r="EFH179" s="565"/>
      <c r="EFI179" s="565"/>
      <c r="EFJ179" s="565"/>
      <c r="EFK179" s="565"/>
      <c r="EFL179" s="565"/>
      <c r="EFM179" s="565"/>
      <c r="EFN179" s="565"/>
      <c r="EFO179" s="565"/>
      <c r="EFP179" s="565"/>
      <c r="EFQ179" s="565"/>
      <c r="EFR179" s="565"/>
      <c r="EFS179" s="565"/>
      <c r="EFT179" s="565"/>
      <c r="EFU179" s="565"/>
      <c r="EFV179" s="565"/>
      <c r="EFW179" s="565"/>
      <c r="EFX179" s="565"/>
      <c r="EFY179" s="565"/>
      <c r="EFZ179" s="565"/>
      <c r="EGA179" s="565"/>
      <c r="EGB179" s="565"/>
      <c r="EGC179" s="565"/>
      <c r="EGD179" s="565"/>
      <c r="EGE179" s="565"/>
      <c r="EGF179" s="565"/>
      <c r="EGG179" s="565"/>
      <c r="EGH179" s="565"/>
      <c r="EGI179" s="565"/>
      <c r="EGJ179" s="565"/>
      <c r="EGK179" s="565"/>
      <c r="EGL179" s="565"/>
      <c r="EGM179" s="565"/>
      <c r="EGN179" s="565"/>
      <c r="EGO179" s="565"/>
      <c r="EGP179" s="565"/>
      <c r="EGQ179" s="565"/>
      <c r="EGR179" s="565"/>
      <c r="EGS179" s="565"/>
      <c r="EGT179" s="565"/>
      <c r="EGU179" s="565"/>
      <c r="EGV179" s="565"/>
      <c r="EGW179" s="565"/>
      <c r="EGX179" s="565"/>
      <c r="EGY179" s="565"/>
      <c r="EGZ179" s="565"/>
      <c r="EHA179" s="565"/>
      <c r="EHB179" s="565"/>
      <c r="EHC179" s="565"/>
      <c r="EHD179" s="565"/>
      <c r="EHE179" s="565"/>
      <c r="EHF179" s="565"/>
      <c r="EHG179" s="565"/>
      <c r="EHH179" s="565"/>
      <c r="EHI179" s="565"/>
      <c r="EHJ179" s="565"/>
      <c r="EHK179" s="565"/>
      <c r="EHL179" s="565"/>
      <c r="EHM179" s="565"/>
      <c r="EHN179" s="565"/>
      <c r="EHO179" s="565"/>
      <c r="EHP179" s="565"/>
      <c r="EHQ179" s="565"/>
      <c r="EHR179" s="565"/>
      <c r="EHS179" s="565"/>
      <c r="EHT179" s="565"/>
      <c r="EHU179" s="565"/>
      <c r="EHV179" s="565"/>
      <c r="EHW179" s="565"/>
      <c r="EHX179" s="565"/>
      <c r="EHY179" s="565"/>
      <c r="EHZ179" s="565"/>
      <c r="EIA179" s="565"/>
      <c r="EIB179" s="565"/>
      <c r="EIC179" s="565"/>
      <c r="EID179" s="565"/>
      <c r="EIE179" s="565"/>
      <c r="EIF179" s="565"/>
      <c r="EIG179" s="565"/>
      <c r="EIH179" s="565"/>
      <c r="EII179" s="565"/>
      <c r="EIJ179" s="565"/>
      <c r="EIK179" s="565"/>
      <c r="EIL179" s="565"/>
      <c r="EIM179" s="565"/>
      <c r="EIN179" s="565"/>
      <c r="EIO179" s="565"/>
      <c r="EIP179" s="565"/>
      <c r="EIQ179" s="565"/>
      <c r="EIR179" s="565"/>
      <c r="EIS179" s="565"/>
      <c r="EIT179" s="565"/>
      <c r="EIU179" s="565"/>
      <c r="EIV179" s="565"/>
      <c r="EIW179" s="565"/>
      <c r="EIX179" s="565"/>
      <c r="EIY179" s="565"/>
      <c r="EIZ179" s="565"/>
      <c r="EJA179" s="565"/>
      <c r="EJB179" s="565"/>
      <c r="EJC179" s="565"/>
      <c r="EJD179" s="565"/>
      <c r="EJE179" s="565"/>
      <c r="EJF179" s="565"/>
      <c r="EJG179" s="565"/>
      <c r="EJH179" s="565"/>
      <c r="EJI179" s="565"/>
      <c r="EJJ179" s="565"/>
      <c r="EJK179" s="565"/>
      <c r="EJL179" s="565"/>
      <c r="EJM179" s="565"/>
      <c r="EJN179" s="565"/>
      <c r="EJO179" s="565"/>
      <c r="EJP179" s="565"/>
      <c r="EJQ179" s="565"/>
      <c r="EJR179" s="565"/>
      <c r="EJS179" s="565"/>
      <c r="EJT179" s="565"/>
      <c r="EJU179" s="565"/>
      <c r="EJV179" s="565"/>
      <c r="EJW179" s="565"/>
      <c r="EJX179" s="565"/>
      <c r="EJY179" s="565"/>
      <c r="EJZ179" s="565"/>
      <c r="EKA179" s="565"/>
      <c r="EKB179" s="565"/>
      <c r="EKC179" s="565"/>
      <c r="EKD179" s="565"/>
      <c r="EKE179" s="565"/>
      <c r="EKF179" s="565"/>
      <c r="EKG179" s="565"/>
      <c r="EKH179" s="565"/>
      <c r="EKI179" s="565"/>
      <c r="EKJ179" s="565"/>
      <c r="EKK179" s="565"/>
      <c r="EKL179" s="565"/>
      <c r="EKM179" s="565"/>
      <c r="EKN179" s="565"/>
      <c r="EKO179" s="565"/>
      <c r="EKP179" s="565"/>
      <c r="EKQ179" s="565"/>
      <c r="EKR179" s="565"/>
      <c r="EKS179" s="565"/>
      <c r="EKT179" s="565"/>
      <c r="EKU179" s="565"/>
      <c r="EKV179" s="565"/>
      <c r="EKW179" s="565"/>
      <c r="EKX179" s="565"/>
      <c r="EKY179" s="565"/>
      <c r="EKZ179" s="565"/>
      <c r="ELA179" s="565"/>
      <c r="ELB179" s="565"/>
      <c r="ELC179" s="565"/>
      <c r="ELD179" s="565"/>
      <c r="ELE179" s="565"/>
      <c r="ELF179" s="565"/>
      <c r="ELG179" s="565"/>
      <c r="ELH179" s="565"/>
      <c r="ELI179" s="565"/>
      <c r="ELJ179" s="565"/>
      <c r="ELK179" s="565"/>
      <c r="ELL179" s="565"/>
      <c r="ELM179" s="565"/>
      <c r="ELN179" s="565"/>
      <c r="ELO179" s="565"/>
      <c r="ELP179" s="565"/>
      <c r="ELQ179" s="565"/>
      <c r="ELR179" s="565"/>
      <c r="ELS179" s="565"/>
      <c r="ELT179" s="565"/>
      <c r="ELU179" s="565"/>
      <c r="ELV179" s="565"/>
      <c r="ELW179" s="565"/>
      <c r="ELX179" s="565"/>
      <c r="ELY179" s="565"/>
      <c r="ELZ179" s="565"/>
      <c r="EMA179" s="565"/>
      <c r="EMB179" s="565"/>
      <c r="EMC179" s="565"/>
      <c r="EMD179" s="565"/>
      <c r="EME179" s="565"/>
      <c r="EMF179" s="565"/>
      <c r="EMG179" s="565"/>
      <c r="EMH179" s="565"/>
      <c r="EMI179" s="565"/>
      <c r="EMJ179" s="565"/>
      <c r="EMK179" s="565"/>
      <c r="EML179" s="565"/>
      <c r="EMM179" s="565"/>
      <c r="EMN179" s="565"/>
      <c r="EMO179" s="565"/>
      <c r="EMP179" s="565"/>
      <c r="EMQ179" s="565"/>
      <c r="EMR179" s="565"/>
      <c r="EMS179" s="565"/>
      <c r="EMT179" s="565"/>
      <c r="EMU179" s="565"/>
      <c r="EMV179" s="565"/>
      <c r="EMW179" s="565"/>
      <c r="EMX179" s="565"/>
      <c r="EMY179" s="565"/>
      <c r="EMZ179" s="565"/>
      <c r="ENA179" s="565"/>
      <c r="ENB179" s="565"/>
      <c r="ENC179" s="565"/>
      <c r="END179" s="565"/>
      <c r="ENE179" s="565"/>
      <c r="ENF179" s="565"/>
      <c r="ENG179" s="565"/>
      <c r="ENH179" s="565"/>
      <c r="ENI179" s="565"/>
      <c r="ENJ179" s="565"/>
      <c r="ENK179" s="565"/>
      <c r="ENL179" s="565"/>
      <c r="ENM179" s="565"/>
      <c r="ENN179" s="565"/>
      <c r="ENO179" s="565"/>
      <c r="ENP179" s="565"/>
      <c r="ENQ179" s="565"/>
      <c r="ENR179" s="565"/>
      <c r="ENS179" s="565"/>
      <c r="ENT179" s="565"/>
      <c r="ENU179" s="565"/>
      <c r="ENV179" s="565"/>
      <c r="ENW179" s="565"/>
      <c r="ENX179" s="565"/>
      <c r="ENY179" s="565"/>
      <c r="ENZ179" s="565"/>
      <c r="EOA179" s="565"/>
      <c r="EOB179" s="565"/>
      <c r="EOC179" s="565"/>
      <c r="EOD179" s="565"/>
      <c r="EOE179" s="565"/>
      <c r="EOF179" s="565"/>
      <c r="EOG179" s="565"/>
      <c r="EOH179" s="565"/>
      <c r="EOI179" s="565"/>
      <c r="EOJ179" s="565"/>
      <c r="EOK179" s="565"/>
      <c r="EOL179" s="565"/>
      <c r="EOM179" s="565"/>
      <c r="EON179" s="565"/>
      <c r="EOO179" s="565"/>
      <c r="EOP179" s="565"/>
      <c r="EOQ179" s="565"/>
      <c r="EOR179" s="565"/>
      <c r="EOS179" s="565"/>
      <c r="EOT179" s="565"/>
      <c r="EOU179" s="565"/>
      <c r="EOV179" s="565"/>
      <c r="EOW179" s="565"/>
      <c r="EOX179" s="565"/>
      <c r="EOY179" s="565"/>
      <c r="EOZ179" s="565"/>
      <c r="EPA179" s="565"/>
      <c r="EPB179" s="565"/>
      <c r="EPC179" s="565"/>
      <c r="EPD179" s="565"/>
      <c r="EPE179" s="565"/>
      <c r="EPF179" s="565"/>
      <c r="EPG179" s="565"/>
      <c r="EPH179" s="565"/>
      <c r="EPI179" s="565"/>
      <c r="EPJ179" s="565"/>
      <c r="EPK179" s="565"/>
      <c r="EPL179" s="565"/>
      <c r="EPM179" s="565"/>
      <c r="EPN179" s="565"/>
      <c r="EPO179" s="565"/>
      <c r="EPP179" s="565"/>
      <c r="EPQ179" s="565"/>
      <c r="EPR179" s="565"/>
      <c r="EPS179" s="565"/>
      <c r="EPT179" s="565"/>
      <c r="EPU179" s="565"/>
      <c r="EPV179" s="565"/>
      <c r="EPW179" s="565"/>
      <c r="EPX179" s="565"/>
      <c r="EPY179" s="565"/>
      <c r="EPZ179" s="565"/>
      <c r="EQA179" s="565"/>
      <c r="EQB179" s="565"/>
      <c r="EQC179" s="565"/>
      <c r="EQD179" s="565"/>
      <c r="EQE179" s="565"/>
      <c r="EQF179" s="565"/>
      <c r="EQG179" s="565"/>
      <c r="EQH179" s="565"/>
      <c r="EQI179" s="565"/>
      <c r="EQJ179" s="565"/>
      <c r="EQK179" s="565"/>
      <c r="EQL179" s="565"/>
      <c r="EQM179" s="565"/>
      <c r="EQN179" s="565"/>
      <c r="EQO179" s="565"/>
      <c r="EQP179" s="565"/>
      <c r="EQQ179" s="565"/>
      <c r="EQR179" s="565"/>
      <c r="EQS179" s="565"/>
      <c r="EQT179" s="565"/>
      <c r="EQU179" s="565"/>
      <c r="EQV179" s="565"/>
      <c r="EQW179" s="565"/>
      <c r="EQX179" s="565"/>
      <c r="EQY179" s="565"/>
      <c r="EQZ179" s="565"/>
      <c r="ERA179" s="565"/>
      <c r="ERB179" s="565"/>
      <c r="ERC179" s="565"/>
      <c r="ERD179" s="565"/>
      <c r="ERE179" s="565"/>
      <c r="ERF179" s="565"/>
      <c r="ERG179" s="565"/>
      <c r="ERH179" s="565"/>
      <c r="ERI179" s="565"/>
      <c r="ERJ179" s="565"/>
      <c r="ERK179" s="565"/>
      <c r="ERL179" s="565"/>
      <c r="ERM179" s="565"/>
      <c r="ERN179" s="565"/>
      <c r="ERO179" s="565"/>
      <c r="ERP179" s="565"/>
      <c r="ERQ179" s="565"/>
      <c r="ERR179" s="565"/>
      <c r="ERS179" s="565"/>
      <c r="ERT179" s="565"/>
      <c r="ERU179" s="565"/>
      <c r="ERV179" s="565"/>
      <c r="ERW179" s="565"/>
      <c r="ERX179" s="565"/>
      <c r="ERY179" s="565"/>
      <c r="ERZ179" s="565"/>
      <c r="ESA179" s="565"/>
      <c r="ESB179" s="565"/>
      <c r="ESC179" s="565"/>
      <c r="ESD179" s="565"/>
      <c r="ESE179" s="565"/>
      <c r="ESF179" s="565"/>
      <c r="ESG179" s="565"/>
      <c r="ESH179" s="565"/>
      <c r="ESI179" s="565"/>
      <c r="ESJ179" s="565"/>
      <c r="ESK179" s="565"/>
      <c r="ESL179" s="565"/>
      <c r="ESM179" s="565"/>
      <c r="ESN179" s="565"/>
      <c r="ESO179" s="565"/>
      <c r="ESP179" s="565"/>
      <c r="ESQ179" s="565"/>
      <c r="ESR179" s="565"/>
      <c r="ESS179" s="565"/>
      <c r="EST179" s="565"/>
      <c r="ESU179" s="565"/>
      <c r="ESV179" s="565"/>
      <c r="ESW179" s="565"/>
      <c r="ESX179" s="565"/>
      <c r="ESY179" s="565"/>
      <c r="ESZ179" s="565"/>
      <c r="ETA179" s="565"/>
      <c r="ETB179" s="565"/>
      <c r="ETC179" s="565"/>
      <c r="ETD179" s="565"/>
      <c r="ETE179" s="565"/>
      <c r="ETF179" s="565"/>
      <c r="ETG179" s="565"/>
      <c r="ETH179" s="565"/>
      <c r="ETI179" s="565"/>
      <c r="ETJ179" s="565"/>
      <c r="ETK179" s="565"/>
      <c r="ETL179" s="565"/>
      <c r="ETM179" s="565"/>
      <c r="ETN179" s="565"/>
      <c r="ETO179" s="565"/>
      <c r="ETP179" s="565"/>
      <c r="ETQ179" s="565"/>
      <c r="ETR179" s="565"/>
      <c r="ETS179" s="565"/>
      <c r="ETT179" s="565"/>
      <c r="ETU179" s="565"/>
      <c r="ETV179" s="565"/>
      <c r="ETW179" s="565"/>
      <c r="ETX179" s="565"/>
      <c r="ETY179" s="565"/>
      <c r="ETZ179" s="565"/>
      <c r="EUA179" s="565"/>
      <c r="EUB179" s="565"/>
      <c r="EUC179" s="565"/>
      <c r="EUD179" s="565"/>
      <c r="EUE179" s="565"/>
      <c r="EUF179" s="565"/>
      <c r="EUG179" s="565"/>
      <c r="EUH179" s="565"/>
      <c r="EUI179" s="565"/>
      <c r="EUJ179" s="565"/>
      <c r="EUK179" s="565"/>
      <c r="EUL179" s="565"/>
      <c r="EUM179" s="565"/>
      <c r="EUN179" s="565"/>
      <c r="EUO179" s="565"/>
      <c r="EUP179" s="565"/>
      <c r="EUQ179" s="565"/>
      <c r="EUR179" s="565"/>
      <c r="EUS179" s="565"/>
      <c r="EUT179" s="565"/>
      <c r="EUU179" s="565"/>
      <c r="EUV179" s="565"/>
      <c r="EUW179" s="565"/>
      <c r="EUX179" s="565"/>
      <c r="EUY179" s="565"/>
      <c r="EUZ179" s="565"/>
      <c r="EVA179" s="565"/>
      <c r="EVB179" s="565"/>
      <c r="EVC179" s="565"/>
      <c r="EVD179" s="565"/>
      <c r="EVE179" s="565"/>
      <c r="EVF179" s="565"/>
      <c r="EVG179" s="565"/>
      <c r="EVH179" s="565"/>
      <c r="EVI179" s="565"/>
      <c r="EVJ179" s="565"/>
      <c r="EVK179" s="565"/>
      <c r="EVL179" s="565"/>
      <c r="EVM179" s="565"/>
      <c r="EVN179" s="565"/>
      <c r="EVO179" s="565"/>
      <c r="EVP179" s="565"/>
      <c r="EVQ179" s="565"/>
      <c r="EVR179" s="565"/>
      <c r="EVS179" s="565"/>
      <c r="EVT179" s="565"/>
      <c r="EVU179" s="565"/>
      <c r="EVV179" s="565"/>
      <c r="EVW179" s="565"/>
      <c r="EVX179" s="565"/>
      <c r="EVY179" s="565"/>
      <c r="EVZ179" s="565"/>
      <c r="EWA179" s="565"/>
      <c r="EWB179" s="565"/>
      <c r="EWC179" s="565"/>
      <c r="EWD179" s="565"/>
      <c r="EWE179" s="565"/>
      <c r="EWF179" s="565"/>
      <c r="EWG179" s="565"/>
      <c r="EWH179" s="565"/>
      <c r="EWI179" s="565"/>
      <c r="EWJ179" s="565"/>
      <c r="EWK179" s="565"/>
      <c r="EWL179" s="565"/>
      <c r="EWM179" s="565"/>
      <c r="EWN179" s="565"/>
      <c r="EWO179" s="565"/>
      <c r="EWP179" s="565"/>
      <c r="EWQ179" s="565"/>
      <c r="EWR179" s="565"/>
      <c r="EWS179" s="565"/>
      <c r="EWT179" s="565"/>
      <c r="EWU179" s="565"/>
      <c r="EWV179" s="565"/>
      <c r="EWW179" s="565"/>
      <c r="EWX179" s="565"/>
      <c r="EWY179" s="565"/>
      <c r="EWZ179" s="565"/>
      <c r="EXA179" s="565"/>
      <c r="EXB179" s="565"/>
      <c r="EXC179" s="565"/>
      <c r="EXD179" s="565"/>
      <c r="EXE179" s="565"/>
      <c r="EXF179" s="565"/>
      <c r="EXG179" s="565"/>
      <c r="EXH179" s="565"/>
      <c r="EXI179" s="565"/>
      <c r="EXJ179" s="565"/>
      <c r="EXK179" s="565"/>
      <c r="EXL179" s="565"/>
      <c r="EXM179" s="565"/>
      <c r="EXN179" s="565"/>
      <c r="EXO179" s="565"/>
      <c r="EXP179" s="565"/>
      <c r="EXQ179" s="565"/>
      <c r="EXR179" s="565"/>
      <c r="EXS179" s="565"/>
      <c r="EXT179" s="565"/>
      <c r="EXU179" s="565"/>
      <c r="EXV179" s="565"/>
      <c r="EXW179" s="565"/>
      <c r="EXX179" s="565"/>
      <c r="EXY179" s="565"/>
      <c r="EXZ179" s="565"/>
      <c r="EYA179" s="565"/>
      <c r="EYB179" s="565"/>
      <c r="EYC179" s="565"/>
      <c r="EYD179" s="565"/>
      <c r="EYE179" s="565"/>
      <c r="EYF179" s="565"/>
      <c r="EYG179" s="565"/>
      <c r="EYH179" s="565"/>
      <c r="EYI179" s="565"/>
      <c r="EYJ179" s="565"/>
      <c r="EYK179" s="565"/>
      <c r="EYL179" s="565"/>
      <c r="EYM179" s="565"/>
      <c r="EYN179" s="565"/>
      <c r="EYO179" s="565"/>
      <c r="EYP179" s="565"/>
      <c r="EYQ179" s="565"/>
      <c r="EYR179" s="565"/>
      <c r="EYS179" s="565"/>
      <c r="EYT179" s="565"/>
      <c r="EYU179" s="565"/>
      <c r="EYV179" s="565"/>
      <c r="EYW179" s="565"/>
      <c r="EYX179" s="565"/>
      <c r="EYY179" s="565"/>
      <c r="EYZ179" s="565"/>
      <c r="EZA179" s="565"/>
      <c r="EZB179" s="565"/>
      <c r="EZC179" s="565"/>
      <c r="EZD179" s="565"/>
      <c r="EZE179" s="565"/>
      <c r="EZF179" s="565"/>
      <c r="EZG179" s="565"/>
      <c r="EZH179" s="565"/>
      <c r="EZI179" s="565"/>
      <c r="EZJ179" s="565"/>
      <c r="EZK179" s="565"/>
      <c r="EZL179" s="565"/>
      <c r="EZM179" s="565"/>
      <c r="EZN179" s="565"/>
      <c r="EZO179" s="565"/>
      <c r="EZP179" s="565"/>
      <c r="EZQ179" s="565"/>
      <c r="EZR179" s="565"/>
      <c r="EZS179" s="565"/>
      <c r="EZT179" s="565"/>
      <c r="EZU179" s="565"/>
      <c r="EZV179" s="565"/>
      <c r="EZW179" s="565"/>
      <c r="EZX179" s="565"/>
      <c r="EZY179" s="565"/>
      <c r="EZZ179" s="565"/>
      <c r="FAA179" s="565"/>
      <c r="FAB179" s="565"/>
      <c r="FAC179" s="565"/>
      <c r="FAD179" s="565"/>
      <c r="FAE179" s="565"/>
      <c r="FAF179" s="565"/>
      <c r="FAG179" s="565"/>
      <c r="FAH179" s="565"/>
      <c r="FAI179" s="565"/>
      <c r="FAJ179" s="565"/>
      <c r="FAK179" s="565"/>
      <c r="FAL179" s="565"/>
      <c r="FAM179" s="565"/>
      <c r="FAN179" s="565"/>
      <c r="FAO179" s="565"/>
      <c r="FAP179" s="565"/>
      <c r="FAQ179" s="565"/>
      <c r="FAR179" s="565"/>
      <c r="FAS179" s="565"/>
      <c r="FAT179" s="565"/>
      <c r="FAU179" s="565"/>
      <c r="FAV179" s="565"/>
      <c r="FAW179" s="565"/>
      <c r="FAX179" s="565"/>
      <c r="FAY179" s="565"/>
      <c r="FAZ179" s="565"/>
      <c r="FBA179" s="565"/>
      <c r="FBB179" s="565"/>
      <c r="FBC179" s="565"/>
      <c r="FBD179" s="565"/>
      <c r="FBE179" s="565"/>
      <c r="FBF179" s="565"/>
      <c r="FBG179" s="565"/>
      <c r="FBH179" s="565"/>
      <c r="FBI179" s="565"/>
      <c r="FBJ179" s="565"/>
      <c r="FBK179" s="565"/>
      <c r="FBL179" s="565"/>
      <c r="FBM179" s="565"/>
      <c r="FBN179" s="565"/>
      <c r="FBO179" s="565"/>
      <c r="FBP179" s="565"/>
      <c r="FBQ179" s="565"/>
      <c r="FBR179" s="565"/>
      <c r="FBS179" s="565"/>
      <c r="FBT179" s="565"/>
      <c r="FBU179" s="565"/>
      <c r="FBV179" s="565"/>
      <c r="FBW179" s="565"/>
      <c r="FBX179" s="565"/>
      <c r="FBY179" s="565"/>
      <c r="FBZ179" s="565"/>
      <c r="FCA179" s="565"/>
      <c r="FCB179" s="565"/>
      <c r="FCC179" s="565"/>
      <c r="FCD179" s="565"/>
      <c r="FCE179" s="565"/>
      <c r="FCF179" s="565"/>
      <c r="FCG179" s="565"/>
      <c r="FCH179" s="565"/>
      <c r="FCI179" s="565"/>
      <c r="FCJ179" s="565"/>
      <c r="FCK179" s="565"/>
      <c r="FCL179" s="565"/>
      <c r="FCM179" s="565"/>
      <c r="FCN179" s="565"/>
      <c r="FCO179" s="565"/>
      <c r="FCP179" s="565"/>
      <c r="FCQ179" s="565"/>
      <c r="FCR179" s="565"/>
      <c r="FCS179" s="565"/>
      <c r="FCT179" s="565"/>
      <c r="FCU179" s="565"/>
      <c r="FCV179" s="565"/>
      <c r="FCW179" s="565"/>
      <c r="FCX179" s="565"/>
      <c r="FCY179" s="565"/>
      <c r="FCZ179" s="565"/>
      <c r="FDA179" s="565"/>
      <c r="FDB179" s="565"/>
      <c r="FDC179" s="565"/>
      <c r="FDD179" s="565"/>
      <c r="FDE179" s="565"/>
      <c r="FDF179" s="565"/>
      <c r="FDG179" s="565"/>
      <c r="FDH179" s="565"/>
      <c r="FDI179" s="565"/>
      <c r="FDJ179" s="565"/>
      <c r="FDK179" s="565"/>
      <c r="FDL179" s="565"/>
      <c r="FDM179" s="565"/>
      <c r="FDN179" s="565"/>
      <c r="FDO179" s="565"/>
      <c r="FDP179" s="565"/>
      <c r="FDQ179" s="565"/>
      <c r="FDR179" s="565"/>
      <c r="FDS179" s="565"/>
      <c r="FDT179" s="565"/>
      <c r="FDU179" s="565"/>
      <c r="FDV179" s="565"/>
      <c r="FDW179" s="565"/>
      <c r="FDX179" s="565"/>
      <c r="FDY179" s="565"/>
      <c r="FDZ179" s="565"/>
      <c r="FEA179" s="565"/>
      <c r="FEB179" s="565"/>
      <c r="FEC179" s="565"/>
      <c r="FED179" s="565"/>
      <c r="FEE179" s="565"/>
      <c r="FEF179" s="565"/>
      <c r="FEG179" s="565"/>
      <c r="FEH179" s="565"/>
      <c r="FEI179" s="565"/>
      <c r="FEJ179" s="565"/>
      <c r="FEK179" s="565"/>
      <c r="FEL179" s="565"/>
      <c r="FEM179" s="565"/>
      <c r="FEN179" s="565"/>
      <c r="FEO179" s="565"/>
      <c r="FEP179" s="565"/>
      <c r="FEQ179" s="565"/>
      <c r="FER179" s="565"/>
      <c r="FES179" s="565"/>
      <c r="FET179" s="565"/>
      <c r="FEU179" s="565"/>
      <c r="FEV179" s="565"/>
      <c r="FEW179" s="565"/>
      <c r="FEX179" s="565"/>
      <c r="FEY179" s="565"/>
      <c r="FEZ179" s="565"/>
      <c r="FFA179" s="565"/>
      <c r="FFB179" s="565"/>
      <c r="FFC179" s="565"/>
      <c r="FFD179" s="565"/>
      <c r="FFE179" s="565"/>
      <c r="FFF179" s="565"/>
      <c r="FFG179" s="565"/>
      <c r="FFH179" s="565"/>
      <c r="FFI179" s="565"/>
      <c r="FFJ179" s="565"/>
      <c r="FFK179" s="565"/>
      <c r="FFL179" s="565"/>
      <c r="FFM179" s="565"/>
      <c r="FFN179" s="565"/>
      <c r="FFO179" s="565"/>
      <c r="FFP179" s="565"/>
      <c r="FFQ179" s="565"/>
      <c r="FFR179" s="565"/>
      <c r="FFS179" s="565"/>
      <c r="FFT179" s="565"/>
      <c r="FFU179" s="565"/>
      <c r="FFV179" s="565"/>
      <c r="FFW179" s="565"/>
      <c r="FFX179" s="565"/>
      <c r="FFY179" s="565"/>
      <c r="FFZ179" s="565"/>
      <c r="FGA179" s="565"/>
      <c r="FGB179" s="565"/>
      <c r="FGC179" s="565"/>
      <c r="FGD179" s="565"/>
      <c r="FGE179" s="565"/>
      <c r="FGF179" s="565"/>
      <c r="FGG179" s="565"/>
      <c r="FGH179" s="565"/>
      <c r="FGI179" s="565"/>
      <c r="FGJ179" s="565"/>
      <c r="FGK179" s="565"/>
      <c r="FGL179" s="565"/>
      <c r="FGM179" s="565"/>
      <c r="FGN179" s="565"/>
      <c r="FGO179" s="565"/>
      <c r="FGP179" s="565"/>
      <c r="FGQ179" s="565"/>
      <c r="FGR179" s="565"/>
      <c r="FGS179" s="565"/>
      <c r="FGT179" s="565"/>
      <c r="FGU179" s="565"/>
      <c r="FGV179" s="565"/>
      <c r="FGW179" s="565"/>
      <c r="FGX179" s="565"/>
      <c r="FGY179" s="565"/>
      <c r="FGZ179" s="565"/>
      <c r="FHA179" s="565"/>
      <c r="FHB179" s="565"/>
      <c r="FHC179" s="565"/>
      <c r="FHD179" s="565"/>
      <c r="FHE179" s="565"/>
      <c r="FHF179" s="565"/>
      <c r="FHG179" s="565"/>
      <c r="FHH179" s="565"/>
      <c r="FHI179" s="565"/>
      <c r="FHJ179" s="565"/>
      <c r="FHK179" s="565"/>
      <c r="FHL179" s="565"/>
      <c r="FHM179" s="565"/>
      <c r="FHN179" s="565"/>
      <c r="FHO179" s="565"/>
      <c r="FHP179" s="565"/>
      <c r="FHQ179" s="565"/>
      <c r="FHR179" s="565"/>
      <c r="FHS179" s="565"/>
      <c r="FHT179" s="565"/>
      <c r="FHU179" s="565"/>
      <c r="FHV179" s="565"/>
      <c r="FHW179" s="565"/>
      <c r="FHX179" s="565"/>
      <c r="FHY179" s="565"/>
      <c r="FHZ179" s="565"/>
      <c r="FIA179" s="565"/>
      <c r="FIB179" s="565"/>
      <c r="FIC179" s="565"/>
      <c r="FID179" s="565"/>
      <c r="FIE179" s="565"/>
      <c r="FIF179" s="565"/>
      <c r="FIG179" s="565"/>
      <c r="FIH179" s="565"/>
      <c r="FII179" s="565"/>
      <c r="FIJ179" s="565"/>
      <c r="FIK179" s="565"/>
      <c r="FIL179" s="565"/>
      <c r="FIM179" s="565"/>
      <c r="FIN179" s="565"/>
      <c r="FIO179" s="565"/>
      <c r="FIP179" s="565"/>
      <c r="FIQ179" s="565"/>
      <c r="FIR179" s="565"/>
      <c r="FIS179" s="565"/>
      <c r="FIT179" s="565"/>
      <c r="FIU179" s="565"/>
      <c r="FIV179" s="565"/>
      <c r="FIW179" s="565"/>
      <c r="FIX179" s="565"/>
      <c r="FIY179" s="565"/>
      <c r="FIZ179" s="565"/>
      <c r="FJA179" s="565"/>
      <c r="FJB179" s="565"/>
      <c r="FJC179" s="565"/>
      <c r="FJD179" s="565"/>
      <c r="FJE179" s="565"/>
      <c r="FJF179" s="565"/>
      <c r="FJG179" s="565"/>
      <c r="FJH179" s="565"/>
      <c r="FJI179" s="565"/>
      <c r="FJJ179" s="565"/>
      <c r="FJK179" s="565"/>
      <c r="FJL179" s="565"/>
      <c r="FJM179" s="565"/>
      <c r="FJN179" s="565"/>
      <c r="FJO179" s="565"/>
      <c r="FJP179" s="565"/>
      <c r="FJQ179" s="565"/>
      <c r="FJR179" s="565"/>
      <c r="FJS179" s="565"/>
      <c r="FJT179" s="565"/>
      <c r="FJU179" s="565"/>
      <c r="FJV179" s="565"/>
      <c r="FJW179" s="565"/>
      <c r="FJX179" s="565"/>
      <c r="FJY179" s="565"/>
      <c r="FJZ179" s="565"/>
      <c r="FKA179" s="565"/>
      <c r="FKB179" s="565"/>
      <c r="FKC179" s="565"/>
      <c r="FKD179" s="565"/>
      <c r="FKE179" s="565"/>
      <c r="FKF179" s="565"/>
      <c r="FKG179" s="565"/>
      <c r="FKH179" s="565"/>
      <c r="FKI179" s="565"/>
      <c r="FKJ179" s="565"/>
      <c r="FKK179" s="565"/>
      <c r="FKL179" s="565"/>
      <c r="FKM179" s="565"/>
      <c r="FKN179" s="565"/>
      <c r="FKO179" s="565"/>
      <c r="FKP179" s="565"/>
      <c r="FKQ179" s="565"/>
      <c r="FKR179" s="565"/>
      <c r="FKS179" s="565"/>
      <c r="FKT179" s="565"/>
      <c r="FKU179" s="565"/>
      <c r="FKV179" s="565"/>
      <c r="FKW179" s="565"/>
      <c r="FKX179" s="565"/>
      <c r="FKY179" s="565"/>
      <c r="FKZ179" s="565"/>
      <c r="FLA179" s="565"/>
      <c r="FLB179" s="565"/>
      <c r="FLC179" s="565"/>
      <c r="FLD179" s="565"/>
      <c r="FLE179" s="565"/>
      <c r="FLF179" s="565"/>
      <c r="FLG179" s="565"/>
      <c r="FLH179" s="565"/>
      <c r="FLI179" s="565"/>
      <c r="FLJ179" s="565"/>
      <c r="FLK179" s="565"/>
      <c r="FLL179" s="565"/>
      <c r="FLM179" s="565"/>
      <c r="FLN179" s="565"/>
      <c r="FLO179" s="565"/>
      <c r="FLP179" s="565"/>
      <c r="FLQ179" s="565"/>
      <c r="FLR179" s="565"/>
      <c r="FLS179" s="565"/>
      <c r="FLT179" s="565"/>
      <c r="FLU179" s="565"/>
      <c r="FLV179" s="565"/>
      <c r="FLW179" s="565"/>
      <c r="FLX179" s="565"/>
      <c r="FLY179" s="565"/>
      <c r="FLZ179" s="565"/>
      <c r="FMA179" s="565"/>
      <c r="FMB179" s="565"/>
      <c r="FMC179" s="565"/>
      <c r="FMD179" s="565"/>
      <c r="FME179" s="565"/>
      <c r="FMF179" s="565"/>
      <c r="FMG179" s="565"/>
      <c r="FMH179" s="565"/>
      <c r="FMI179" s="565"/>
      <c r="FMJ179" s="565"/>
      <c r="FMK179" s="565"/>
      <c r="FML179" s="565"/>
      <c r="FMM179" s="565"/>
      <c r="FMN179" s="565"/>
      <c r="FMO179" s="565"/>
      <c r="FMP179" s="565"/>
      <c r="FMQ179" s="565"/>
      <c r="FMR179" s="565"/>
      <c r="FMS179" s="565"/>
      <c r="FMT179" s="565"/>
      <c r="FMU179" s="565"/>
      <c r="FMV179" s="565"/>
      <c r="FMW179" s="565"/>
      <c r="FMX179" s="565"/>
      <c r="FMY179" s="565"/>
      <c r="FMZ179" s="565"/>
      <c r="FNA179" s="565"/>
      <c r="FNB179" s="565"/>
      <c r="FNC179" s="565"/>
      <c r="FND179" s="565"/>
      <c r="FNE179" s="565"/>
      <c r="FNF179" s="565"/>
      <c r="FNG179" s="565"/>
      <c r="FNH179" s="565"/>
      <c r="FNI179" s="565"/>
      <c r="FNJ179" s="565"/>
      <c r="FNK179" s="565"/>
      <c r="FNL179" s="565"/>
      <c r="FNM179" s="565"/>
      <c r="FNN179" s="565"/>
      <c r="FNO179" s="565"/>
      <c r="FNP179" s="565"/>
      <c r="FNQ179" s="565"/>
      <c r="FNR179" s="565"/>
      <c r="FNS179" s="565"/>
      <c r="FNT179" s="565"/>
      <c r="FNU179" s="565"/>
      <c r="FNV179" s="565"/>
      <c r="FNW179" s="565"/>
      <c r="FNX179" s="565"/>
      <c r="FNY179" s="565"/>
      <c r="FNZ179" s="565"/>
      <c r="FOA179" s="565"/>
      <c r="FOB179" s="565"/>
      <c r="FOC179" s="565"/>
      <c r="FOD179" s="565"/>
      <c r="FOE179" s="565"/>
      <c r="FOF179" s="565"/>
      <c r="FOG179" s="565"/>
      <c r="FOH179" s="565"/>
      <c r="FOI179" s="565"/>
      <c r="FOJ179" s="565"/>
      <c r="FOK179" s="565"/>
      <c r="FOL179" s="565"/>
      <c r="FOM179" s="565"/>
      <c r="FON179" s="565"/>
      <c r="FOO179" s="565"/>
      <c r="FOP179" s="565"/>
      <c r="FOQ179" s="565"/>
      <c r="FOR179" s="565"/>
      <c r="FOS179" s="565"/>
      <c r="FOT179" s="565"/>
      <c r="FOU179" s="565"/>
      <c r="FOV179" s="565"/>
      <c r="FOW179" s="565"/>
      <c r="FOX179" s="565"/>
      <c r="FOY179" s="565"/>
      <c r="FOZ179" s="565"/>
      <c r="FPA179" s="565"/>
      <c r="FPB179" s="565"/>
      <c r="FPC179" s="565"/>
      <c r="FPD179" s="565"/>
      <c r="FPE179" s="565"/>
      <c r="FPF179" s="565"/>
      <c r="FPG179" s="565"/>
      <c r="FPH179" s="565"/>
      <c r="FPI179" s="565"/>
      <c r="FPJ179" s="565"/>
      <c r="FPK179" s="565"/>
      <c r="FPL179" s="565"/>
      <c r="FPM179" s="565"/>
      <c r="FPN179" s="565"/>
      <c r="FPO179" s="565"/>
      <c r="FPP179" s="565"/>
      <c r="FPQ179" s="565"/>
      <c r="FPR179" s="565"/>
      <c r="FPS179" s="565"/>
      <c r="FPT179" s="565"/>
      <c r="FPU179" s="565"/>
      <c r="FPV179" s="565"/>
      <c r="FPW179" s="565"/>
      <c r="FPX179" s="565"/>
      <c r="FPY179" s="565"/>
      <c r="FPZ179" s="565"/>
      <c r="FQA179" s="565"/>
      <c r="FQB179" s="565"/>
      <c r="FQC179" s="565"/>
      <c r="FQD179" s="565"/>
      <c r="FQE179" s="565"/>
      <c r="FQF179" s="565"/>
      <c r="FQG179" s="565"/>
      <c r="FQH179" s="565"/>
      <c r="FQI179" s="565"/>
      <c r="FQJ179" s="565"/>
      <c r="FQK179" s="565"/>
      <c r="FQL179" s="565"/>
      <c r="FQM179" s="565"/>
      <c r="FQN179" s="565"/>
      <c r="FQO179" s="565"/>
      <c r="FQP179" s="565"/>
      <c r="FQQ179" s="565"/>
      <c r="FQR179" s="565"/>
      <c r="FQS179" s="565"/>
      <c r="FQT179" s="565"/>
      <c r="FQU179" s="565"/>
      <c r="FQV179" s="565"/>
      <c r="FQW179" s="565"/>
      <c r="FQX179" s="565"/>
      <c r="FQY179" s="565"/>
      <c r="FQZ179" s="565"/>
      <c r="FRA179" s="565"/>
      <c r="FRB179" s="565"/>
      <c r="FRC179" s="565"/>
      <c r="FRD179" s="565"/>
      <c r="FRE179" s="565"/>
      <c r="FRF179" s="565"/>
      <c r="FRG179" s="565"/>
      <c r="FRH179" s="565"/>
      <c r="FRI179" s="565"/>
      <c r="FRJ179" s="565"/>
      <c r="FRK179" s="565"/>
      <c r="FRL179" s="565"/>
      <c r="FRM179" s="565"/>
      <c r="FRN179" s="565"/>
      <c r="FRO179" s="565"/>
      <c r="FRP179" s="565"/>
      <c r="FRQ179" s="565"/>
      <c r="FRR179" s="565"/>
      <c r="FRS179" s="565"/>
      <c r="FRT179" s="565"/>
      <c r="FRU179" s="565"/>
      <c r="FRV179" s="565"/>
      <c r="FRW179" s="565"/>
      <c r="FRX179" s="565"/>
      <c r="FRY179" s="565"/>
      <c r="FRZ179" s="565"/>
      <c r="FSA179" s="565"/>
      <c r="FSB179" s="565"/>
      <c r="FSC179" s="565"/>
      <c r="FSD179" s="565"/>
      <c r="FSE179" s="565"/>
      <c r="FSF179" s="565"/>
      <c r="FSG179" s="565"/>
      <c r="FSH179" s="565"/>
      <c r="FSI179" s="565"/>
      <c r="FSJ179" s="565"/>
      <c r="FSK179" s="565"/>
      <c r="FSL179" s="565"/>
      <c r="FSM179" s="565"/>
      <c r="FSN179" s="565"/>
      <c r="FSO179" s="565"/>
      <c r="FSP179" s="565"/>
      <c r="FSQ179" s="565"/>
      <c r="FSR179" s="565"/>
      <c r="FSS179" s="565"/>
      <c r="FST179" s="565"/>
      <c r="FSU179" s="565"/>
      <c r="FSV179" s="565"/>
      <c r="FSW179" s="565"/>
      <c r="FSX179" s="565"/>
      <c r="FSY179" s="565"/>
      <c r="FSZ179" s="565"/>
      <c r="FTA179" s="565"/>
      <c r="FTB179" s="565"/>
      <c r="FTC179" s="565"/>
      <c r="FTD179" s="565"/>
      <c r="FTE179" s="565"/>
      <c r="FTF179" s="565"/>
      <c r="FTG179" s="565"/>
      <c r="FTH179" s="565"/>
      <c r="FTI179" s="565"/>
      <c r="FTJ179" s="565"/>
      <c r="FTK179" s="565"/>
      <c r="FTL179" s="565"/>
      <c r="FTM179" s="565"/>
      <c r="FTN179" s="565"/>
      <c r="FTO179" s="565"/>
      <c r="FTP179" s="565"/>
      <c r="FTQ179" s="565"/>
      <c r="FTR179" s="565"/>
      <c r="FTS179" s="565"/>
      <c r="FTT179" s="565"/>
      <c r="FTU179" s="565"/>
      <c r="FTV179" s="565"/>
      <c r="FTW179" s="565"/>
      <c r="FTX179" s="565"/>
      <c r="FTY179" s="565"/>
      <c r="FTZ179" s="565"/>
      <c r="FUA179" s="565"/>
      <c r="FUB179" s="565"/>
      <c r="FUC179" s="565"/>
      <c r="FUD179" s="565"/>
      <c r="FUE179" s="565"/>
      <c r="FUF179" s="565"/>
      <c r="FUG179" s="565"/>
      <c r="FUH179" s="565"/>
      <c r="FUI179" s="565"/>
      <c r="FUJ179" s="565"/>
      <c r="FUK179" s="565"/>
      <c r="FUL179" s="565"/>
      <c r="FUM179" s="565"/>
      <c r="FUN179" s="565"/>
      <c r="FUO179" s="565"/>
      <c r="FUP179" s="565"/>
      <c r="FUQ179" s="565"/>
      <c r="FUR179" s="565"/>
      <c r="FUS179" s="565"/>
      <c r="FUT179" s="565"/>
      <c r="FUU179" s="565"/>
      <c r="FUV179" s="565"/>
      <c r="FUW179" s="565"/>
      <c r="FUX179" s="565"/>
      <c r="FUY179" s="565"/>
      <c r="FUZ179" s="565"/>
      <c r="FVA179" s="565"/>
      <c r="FVB179" s="565"/>
      <c r="FVC179" s="565"/>
      <c r="FVD179" s="565"/>
      <c r="FVE179" s="565"/>
      <c r="FVF179" s="565"/>
      <c r="FVG179" s="565"/>
      <c r="FVH179" s="565"/>
      <c r="FVI179" s="565"/>
      <c r="FVJ179" s="565"/>
      <c r="FVK179" s="565"/>
      <c r="FVL179" s="565"/>
      <c r="FVM179" s="565"/>
      <c r="FVN179" s="565"/>
      <c r="FVO179" s="565"/>
      <c r="FVP179" s="565"/>
      <c r="FVQ179" s="565"/>
      <c r="FVR179" s="565"/>
      <c r="FVS179" s="565"/>
      <c r="FVT179" s="565"/>
      <c r="FVU179" s="565"/>
      <c r="FVV179" s="565"/>
      <c r="FVW179" s="565"/>
      <c r="FVX179" s="565"/>
      <c r="FVY179" s="565"/>
      <c r="FVZ179" s="565"/>
      <c r="FWA179" s="565"/>
      <c r="FWB179" s="565"/>
      <c r="FWC179" s="565"/>
      <c r="FWD179" s="565"/>
      <c r="FWE179" s="565"/>
      <c r="FWF179" s="565"/>
      <c r="FWG179" s="565"/>
      <c r="FWH179" s="565"/>
      <c r="FWI179" s="565"/>
      <c r="FWJ179" s="565"/>
      <c r="FWK179" s="565"/>
      <c r="FWL179" s="565"/>
      <c r="FWM179" s="565"/>
      <c r="FWN179" s="565"/>
      <c r="FWO179" s="565"/>
      <c r="FWP179" s="565"/>
      <c r="FWQ179" s="565"/>
      <c r="FWR179" s="565"/>
      <c r="FWS179" s="565"/>
      <c r="FWT179" s="565"/>
      <c r="FWU179" s="565"/>
      <c r="FWV179" s="565"/>
      <c r="FWW179" s="565"/>
      <c r="FWX179" s="565"/>
      <c r="FWY179" s="565"/>
      <c r="FWZ179" s="565"/>
      <c r="FXA179" s="565"/>
      <c r="FXB179" s="565"/>
      <c r="FXC179" s="565"/>
      <c r="FXD179" s="565"/>
      <c r="FXE179" s="565"/>
      <c r="FXF179" s="565"/>
      <c r="FXG179" s="565"/>
      <c r="FXH179" s="565"/>
      <c r="FXI179" s="565"/>
      <c r="FXJ179" s="565"/>
      <c r="FXK179" s="565"/>
      <c r="FXL179" s="565"/>
      <c r="FXM179" s="565"/>
      <c r="FXN179" s="565"/>
      <c r="FXO179" s="565"/>
      <c r="FXP179" s="565"/>
      <c r="FXQ179" s="565"/>
      <c r="FXR179" s="565"/>
      <c r="FXS179" s="565"/>
      <c r="FXT179" s="565"/>
      <c r="FXU179" s="565"/>
      <c r="FXV179" s="565"/>
      <c r="FXW179" s="565"/>
      <c r="FXX179" s="565"/>
      <c r="FXY179" s="565"/>
      <c r="FXZ179" s="565"/>
      <c r="FYA179" s="565"/>
      <c r="FYB179" s="565"/>
      <c r="FYC179" s="565"/>
      <c r="FYD179" s="565"/>
      <c r="FYE179" s="565"/>
      <c r="FYF179" s="565"/>
      <c r="FYG179" s="565"/>
      <c r="FYH179" s="565"/>
      <c r="FYI179" s="565"/>
      <c r="FYJ179" s="565"/>
      <c r="FYK179" s="565"/>
      <c r="FYL179" s="565"/>
      <c r="FYM179" s="565"/>
      <c r="FYN179" s="565"/>
      <c r="FYO179" s="565"/>
      <c r="FYP179" s="565"/>
      <c r="FYQ179" s="565"/>
      <c r="FYR179" s="565"/>
      <c r="FYS179" s="565"/>
      <c r="FYT179" s="565"/>
      <c r="FYU179" s="565"/>
      <c r="FYV179" s="565"/>
      <c r="FYW179" s="565"/>
      <c r="FYX179" s="565"/>
      <c r="FYY179" s="565"/>
      <c r="FYZ179" s="565"/>
      <c r="FZA179" s="565"/>
      <c r="FZB179" s="565"/>
      <c r="FZC179" s="565"/>
      <c r="FZD179" s="565"/>
      <c r="FZE179" s="565"/>
      <c r="FZF179" s="565"/>
      <c r="FZG179" s="565"/>
      <c r="FZH179" s="565"/>
      <c r="FZI179" s="565"/>
      <c r="FZJ179" s="565"/>
      <c r="FZK179" s="565"/>
      <c r="FZL179" s="565"/>
      <c r="FZM179" s="565"/>
      <c r="FZN179" s="565"/>
      <c r="FZO179" s="565"/>
      <c r="FZP179" s="565"/>
      <c r="FZQ179" s="565"/>
      <c r="FZR179" s="565"/>
      <c r="FZS179" s="565"/>
      <c r="FZT179" s="565"/>
      <c r="FZU179" s="565"/>
      <c r="FZV179" s="565"/>
      <c r="FZW179" s="565"/>
      <c r="FZX179" s="565"/>
      <c r="FZY179" s="565"/>
      <c r="FZZ179" s="565"/>
      <c r="GAA179" s="565"/>
      <c r="GAB179" s="565"/>
      <c r="GAC179" s="565"/>
      <c r="GAD179" s="565"/>
      <c r="GAE179" s="565"/>
      <c r="GAF179" s="565"/>
      <c r="GAG179" s="565"/>
      <c r="GAH179" s="565"/>
      <c r="GAI179" s="565"/>
      <c r="GAJ179" s="565"/>
      <c r="GAK179" s="565"/>
      <c r="GAL179" s="565"/>
      <c r="GAM179" s="565"/>
      <c r="GAN179" s="565"/>
      <c r="GAO179" s="565"/>
      <c r="GAP179" s="565"/>
      <c r="GAQ179" s="565"/>
      <c r="GAR179" s="565"/>
      <c r="GAS179" s="565"/>
      <c r="GAT179" s="565"/>
      <c r="GAU179" s="565"/>
      <c r="GAV179" s="565"/>
      <c r="GAW179" s="565"/>
      <c r="GAX179" s="565"/>
      <c r="GAY179" s="565"/>
      <c r="GAZ179" s="565"/>
      <c r="GBA179" s="565"/>
      <c r="GBB179" s="565"/>
      <c r="GBC179" s="565"/>
      <c r="GBD179" s="565"/>
      <c r="GBE179" s="565"/>
      <c r="GBF179" s="565"/>
      <c r="GBG179" s="565"/>
      <c r="GBH179" s="565"/>
      <c r="GBI179" s="565"/>
      <c r="GBJ179" s="565"/>
      <c r="GBK179" s="565"/>
      <c r="GBL179" s="565"/>
      <c r="GBM179" s="565"/>
      <c r="GBN179" s="565"/>
      <c r="GBO179" s="565"/>
      <c r="GBP179" s="565"/>
      <c r="GBQ179" s="565"/>
      <c r="GBR179" s="565"/>
      <c r="GBS179" s="565"/>
      <c r="GBT179" s="565"/>
      <c r="GBU179" s="565"/>
      <c r="GBV179" s="565"/>
      <c r="GBW179" s="565"/>
      <c r="GBX179" s="565"/>
      <c r="GBY179" s="565"/>
      <c r="GBZ179" s="565"/>
      <c r="GCA179" s="565"/>
      <c r="GCB179" s="565"/>
      <c r="GCC179" s="565"/>
      <c r="GCD179" s="565"/>
      <c r="GCE179" s="565"/>
      <c r="GCF179" s="565"/>
      <c r="GCG179" s="565"/>
      <c r="GCH179" s="565"/>
      <c r="GCI179" s="565"/>
      <c r="GCJ179" s="565"/>
      <c r="GCK179" s="565"/>
      <c r="GCL179" s="565"/>
      <c r="GCM179" s="565"/>
      <c r="GCN179" s="565"/>
      <c r="GCO179" s="565"/>
      <c r="GCP179" s="565"/>
      <c r="GCQ179" s="565"/>
      <c r="GCR179" s="565"/>
      <c r="GCS179" s="565"/>
      <c r="GCT179" s="565"/>
      <c r="GCU179" s="565"/>
      <c r="GCV179" s="565"/>
      <c r="GCW179" s="565"/>
      <c r="GCX179" s="565"/>
      <c r="GCY179" s="565"/>
      <c r="GCZ179" s="565"/>
      <c r="GDA179" s="565"/>
      <c r="GDB179" s="565"/>
      <c r="GDC179" s="565"/>
      <c r="GDD179" s="565"/>
      <c r="GDE179" s="565"/>
      <c r="GDF179" s="565"/>
      <c r="GDG179" s="565"/>
      <c r="GDH179" s="565"/>
      <c r="GDI179" s="565"/>
      <c r="GDJ179" s="565"/>
      <c r="GDK179" s="565"/>
      <c r="GDL179" s="565"/>
      <c r="GDM179" s="565"/>
      <c r="GDN179" s="565"/>
      <c r="GDO179" s="565"/>
      <c r="GDP179" s="565"/>
      <c r="GDQ179" s="565"/>
      <c r="GDR179" s="565"/>
      <c r="GDS179" s="565"/>
      <c r="GDT179" s="565"/>
      <c r="GDU179" s="565"/>
      <c r="GDV179" s="565"/>
      <c r="GDW179" s="565"/>
      <c r="GDX179" s="565"/>
      <c r="GDY179" s="565"/>
      <c r="GDZ179" s="565"/>
      <c r="GEA179" s="565"/>
      <c r="GEB179" s="565"/>
      <c r="GEC179" s="565"/>
      <c r="GED179" s="565"/>
      <c r="GEE179" s="565"/>
      <c r="GEF179" s="565"/>
      <c r="GEG179" s="565"/>
      <c r="GEH179" s="565"/>
      <c r="GEI179" s="565"/>
      <c r="GEJ179" s="565"/>
      <c r="GEK179" s="565"/>
      <c r="GEL179" s="565"/>
      <c r="GEM179" s="565"/>
      <c r="GEN179" s="565"/>
      <c r="GEO179" s="565"/>
      <c r="GEP179" s="565"/>
      <c r="GEQ179" s="565"/>
      <c r="GER179" s="565"/>
      <c r="GES179" s="565"/>
      <c r="GET179" s="565"/>
      <c r="GEU179" s="565"/>
      <c r="GEV179" s="565"/>
      <c r="GEW179" s="565"/>
      <c r="GEX179" s="565"/>
      <c r="GEY179" s="565"/>
      <c r="GEZ179" s="565"/>
      <c r="GFA179" s="565"/>
      <c r="GFB179" s="565"/>
      <c r="GFC179" s="565"/>
      <c r="GFD179" s="565"/>
      <c r="GFE179" s="565"/>
      <c r="GFF179" s="565"/>
      <c r="GFG179" s="565"/>
      <c r="GFH179" s="565"/>
      <c r="GFI179" s="565"/>
      <c r="GFJ179" s="565"/>
      <c r="GFK179" s="565"/>
      <c r="GFL179" s="565"/>
      <c r="GFM179" s="565"/>
      <c r="GFN179" s="565"/>
      <c r="GFO179" s="565"/>
      <c r="GFP179" s="565"/>
      <c r="GFQ179" s="565"/>
      <c r="GFR179" s="565"/>
      <c r="GFS179" s="565"/>
      <c r="GFT179" s="565"/>
      <c r="GFU179" s="565"/>
      <c r="GFV179" s="565"/>
      <c r="GFW179" s="565"/>
      <c r="GFX179" s="565"/>
      <c r="GFY179" s="565"/>
      <c r="GFZ179" s="565"/>
      <c r="GGA179" s="565"/>
      <c r="GGB179" s="565"/>
      <c r="GGC179" s="565"/>
      <c r="GGD179" s="565"/>
      <c r="GGE179" s="565"/>
      <c r="GGF179" s="565"/>
      <c r="GGG179" s="565"/>
      <c r="GGH179" s="565"/>
      <c r="GGI179" s="565"/>
      <c r="GGJ179" s="565"/>
      <c r="GGK179" s="565"/>
      <c r="GGL179" s="565"/>
      <c r="GGM179" s="565"/>
      <c r="GGN179" s="565"/>
      <c r="GGO179" s="565"/>
      <c r="GGP179" s="565"/>
      <c r="GGQ179" s="565"/>
      <c r="GGR179" s="565"/>
      <c r="GGS179" s="565"/>
      <c r="GGT179" s="565"/>
      <c r="GGU179" s="565"/>
      <c r="GGV179" s="565"/>
      <c r="GGW179" s="565"/>
      <c r="GGX179" s="565"/>
      <c r="GGY179" s="565"/>
      <c r="GGZ179" s="565"/>
      <c r="GHA179" s="565"/>
      <c r="GHB179" s="565"/>
      <c r="GHC179" s="565"/>
      <c r="GHD179" s="565"/>
      <c r="GHE179" s="565"/>
      <c r="GHF179" s="565"/>
      <c r="GHG179" s="565"/>
      <c r="GHH179" s="565"/>
      <c r="GHI179" s="565"/>
      <c r="GHJ179" s="565"/>
      <c r="GHK179" s="565"/>
      <c r="GHL179" s="565"/>
      <c r="GHM179" s="565"/>
      <c r="GHN179" s="565"/>
      <c r="GHO179" s="565"/>
      <c r="GHP179" s="565"/>
      <c r="GHQ179" s="565"/>
      <c r="GHR179" s="565"/>
      <c r="GHS179" s="565"/>
      <c r="GHT179" s="565"/>
      <c r="GHU179" s="565"/>
      <c r="GHV179" s="565"/>
      <c r="GHW179" s="565"/>
      <c r="GHX179" s="565"/>
      <c r="GHY179" s="565"/>
      <c r="GHZ179" s="565"/>
      <c r="GIA179" s="565"/>
      <c r="GIB179" s="565"/>
      <c r="GIC179" s="565"/>
      <c r="GID179" s="565"/>
      <c r="GIE179" s="565"/>
      <c r="GIF179" s="565"/>
      <c r="GIG179" s="565"/>
      <c r="GIH179" s="565"/>
      <c r="GII179" s="565"/>
      <c r="GIJ179" s="565"/>
      <c r="GIK179" s="565"/>
      <c r="GIL179" s="565"/>
      <c r="GIM179" s="565"/>
      <c r="GIN179" s="565"/>
      <c r="GIO179" s="565"/>
      <c r="GIP179" s="565"/>
      <c r="GIQ179" s="565"/>
      <c r="GIR179" s="565"/>
      <c r="GIS179" s="565"/>
      <c r="GIT179" s="565"/>
      <c r="GIU179" s="565"/>
      <c r="GIV179" s="565"/>
      <c r="GIW179" s="565"/>
      <c r="GIX179" s="565"/>
      <c r="GIY179" s="565"/>
      <c r="GIZ179" s="565"/>
      <c r="GJA179" s="565"/>
      <c r="GJB179" s="565"/>
      <c r="GJC179" s="565"/>
      <c r="GJD179" s="565"/>
      <c r="GJE179" s="565"/>
      <c r="GJF179" s="565"/>
      <c r="GJG179" s="565"/>
      <c r="GJH179" s="565"/>
      <c r="GJI179" s="565"/>
      <c r="GJJ179" s="565"/>
      <c r="GJK179" s="565"/>
      <c r="GJL179" s="565"/>
      <c r="GJM179" s="565"/>
      <c r="GJN179" s="565"/>
      <c r="GJO179" s="565"/>
      <c r="GJP179" s="565"/>
      <c r="GJQ179" s="565"/>
      <c r="GJR179" s="565"/>
      <c r="GJS179" s="565"/>
      <c r="GJT179" s="565"/>
      <c r="GJU179" s="565"/>
      <c r="GJV179" s="565"/>
      <c r="GJW179" s="565"/>
      <c r="GJX179" s="565"/>
      <c r="GJY179" s="565"/>
      <c r="GJZ179" s="565"/>
      <c r="GKA179" s="565"/>
      <c r="GKB179" s="565"/>
      <c r="GKC179" s="565"/>
      <c r="GKD179" s="565"/>
      <c r="GKE179" s="565"/>
      <c r="GKF179" s="565"/>
      <c r="GKG179" s="565"/>
      <c r="GKH179" s="565"/>
      <c r="GKI179" s="565"/>
      <c r="GKJ179" s="565"/>
      <c r="GKK179" s="565"/>
      <c r="GKL179" s="565"/>
      <c r="GKM179" s="565"/>
      <c r="GKN179" s="565"/>
      <c r="GKO179" s="565"/>
      <c r="GKP179" s="565"/>
      <c r="GKQ179" s="565"/>
      <c r="GKR179" s="565"/>
      <c r="GKS179" s="565"/>
      <c r="GKT179" s="565"/>
      <c r="GKU179" s="565"/>
      <c r="GKV179" s="565"/>
      <c r="GKW179" s="565"/>
      <c r="GKX179" s="565"/>
      <c r="GKY179" s="565"/>
      <c r="GKZ179" s="565"/>
      <c r="GLA179" s="565"/>
      <c r="GLB179" s="565"/>
      <c r="GLC179" s="565"/>
      <c r="GLD179" s="565"/>
      <c r="GLE179" s="565"/>
      <c r="GLF179" s="565"/>
      <c r="GLG179" s="565"/>
      <c r="GLH179" s="565"/>
      <c r="GLI179" s="565"/>
      <c r="GLJ179" s="565"/>
      <c r="GLK179" s="565"/>
      <c r="GLL179" s="565"/>
      <c r="GLM179" s="565"/>
      <c r="GLN179" s="565"/>
      <c r="GLO179" s="565"/>
      <c r="GLP179" s="565"/>
      <c r="GLQ179" s="565"/>
      <c r="GLR179" s="565"/>
      <c r="GLS179" s="565"/>
      <c r="GLT179" s="565"/>
      <c r="GLU179" s="565"/>
      <c r="GLV179" s="565"/>
      <c r="GLW179" s="565"/>
      <c r="GLX179" s="565"/>
      <c r="GLY179" s="565"/>
      <c r="GLZ179" s="565"/>
      <c r="GMA179" s="565"/>
      <c r="GMB179" s="565"/>
      <c r="GMC179" s="565"/>
      <c r="GMD179" s="565"/>
      <c r="GME179" s="565"/>
      <c r="GMF179" s="565"/>
      <c r="GMG179" s="565"/>
      <c r="GMH179" s="565"/>
      <c r="GMI179" s="565"/>
      <c r="GMJ179" s="565"/>
      <c r="GMK179" s="565"/>
      <c r="GML179" s="565"/>
      <c r="GMM179" s="565"/>
      <c r="GMN179" s="565"/>
      <c r="GMO179" s="565"/>
      <c r="GMP179" s="565"/>
      <c r="GMQ179" s="565"/>
      <c r="GMR179" s="565"/>
      <c r="GMS179" s="565"/>
      <c r="GMT179" s="565"/>
      <c r="GMU179" s="565"/>
      <c r="GMV179" s="565"/>
      <c r="GMW179" s="565"/>
      <c r="GMX179" s="565"/>
      <c r="GMY179" s="565"/>
      <c r="GMZ179" s="565"/>
      <c r="GNA179" s="565"/>
      <c r="GNB179" s="565"/>
      <c r="GNC179" s="565"/>
      <c r="GND179" s="565"/>
      <c r="GNE179" s="565"/>
      <c r="GNF179" s="565"/>
      <c r="GNG179" s="565"/>
      <c r="GNH179" s="565"/>
      <c r="GNI179" s="565"/>
      <c r="GNJ179" s="565"/>
      <c r="GNK179" s="565"/>
      <c r="GNL179" s="565"/>
      <c r="GNM179" s="565"/>
      <c r="GNN179" s="565"/>
      <c r="GNO179" s="565"/>
      <c r="GNP179" s="565"/>
      <c r="GNQ179" s="565"/>
      <c r="GNR179" s="565"/>
      <c r="GNS179" s="565"/>
      <c r="GNT179" s="565"/>
      <c r="GNU179" s="565"/>
      <c r="GNV179" s="565"/>
      <c r="GNW179" s="565"/>
      <c r="GNX179" s="565"/>
      <c r="GNY179" s="565"/>
      <c r="GNZ179" s="565"/>
      <c r="GOA179" s="565"/>
      <c r="GOB179" s="565"/>
      <c r="GOC179" s="565"/>
      <c r="GOD179" s="565"/>
      <c r="GOE179" s="565"/>
      <c r="GOF179" s="565"/>
      <c r="GOG179" s="565"/>
      <c r="GOH179" s="565"/>
      <c r="GOI179" s="565"/>
      <c r="GOJ179" s="565"/>
      <c r="GOK179" s="565"/>
      <c r="GOL179" s="565"/>
      <c r="GOM179" s="565"/>
      <c r="GON179" s="565"/>
      <c r="GOO179" s="565"/>
      <c r="GOP179" s="565"/>
      <c r="GOQ179" s="565"/>
      <c r="GOR179" s="565"/>
      <c r="GOS179" s="565"/>
      <c r="GOT179" s="565"/>
      <c r="GOU179" s="565"/>
      <c r="GOV179" s="565"/>
      <c r="GOW179" s="565"/>
      <c r="GOX179" s="565"/>
      <c r="GOY179" s="565"/>
      <c r="GOZ179" s="565"/>
      <c r="GPA179" s="565"/>
      <c r="GPB179" s="565"/>
      <c r="GPC179" s="565"/>
      <c r="GPD179" s="565"/>
      <c r="GPE179" s="565"/>
      <c r="GPF179" s="565"/>
      <c r="GPG179" s="565"/>
      <c r="GPH179" s="565"/>
      <c r="GPI179" s="565"/>
      <c r="GPJ179" s="565"/>
      <c r="GPK179" s="565"/>
      <c r="GPL179" s="565"/>
      <c r="GPM179" s="565"/>
      <c r="GPN179" s="565"/>
      <c r="GPO179" s="565"/>
      <c r="GPP179" s="565"/>
      <c r="GPQ179" s="565"/>
      <c r="GPR179" s="565"/>
      <c r="GPS179" s="565"/>
      <c r="GPT179" s="565"/>
      <c r="GPU179" s="565"/>
      <c r="GPV179" s="565"/>
      <c r="GPW179" s="565"/>
      <c r="GPX179" s="565"/>
      <c r="GPY179" s="565"/>
      <c r="GPZ179" s="565"/>
      <c r="GQA179" s="565"/>
      <c r="GQB179" s="565"/>
      <c r="GQC179" s="565"/>
      <c r="GQD179" s="565"/>
      <c r="GQE179" s="565"/>
      <c r="GQF179" s="565"/>
      <c r="GQG179" s="565"/>
      <c r="GQH179" s="565"/>
      <c r="GQI179" s="565"/>
      <c r="GQJ179" s="565"/>
      <c r="GQK179" s="565"/>
      <c r="GQL179" s="565"/>
      <c r="GQM179" s="565"/>
      <c r="GQN179" s="565"/>
      <c r="GQO179" s="565"/>
      <c r="GQP179" s="565"/>
      <c r="GQQ179" s="565"/>
      <c r="GQR179" s="565"/>
      <c r="GQS179" s="565"/>
      <c r="GQT179" s="565"/>
      <c r="GQU179" s="565"/>
      <c r="GQV179" s="565"/>
      <c r="GQW179" s="565"/>
      <c r="GQX179" s="565"/>
      <c r="GQY179" s="565"/>
      <c r="GQZ179" s="565"/>
      <c r="GRA179" s="565"/>
      <c r="GRB179" s="565"/>
      <c r="GRC179" s="565"/>
      <c r="GRD179" s="565"/>
      <c r="GRE179" s="565"/>
      <c r="GRF179" s="565"/>
      <c r="GRG179" s="565"/>
      <c r="GRH179" s="565"/>
      <c r="GRI179" s="565"/>
      <c r="GRJ179" s="565"/>
      <c r="GRK179" s="565"/>
      <c r="GRL179" s="565"/>
      <c r="GRM179" s="565"/>
      <c r="GRN179" s="565"/>
      <c r="GRO179" s="565"/>
      <c r="GRP179" s="565"/>
      <c r="GRQ179" s="565"/>
      <c r="GRR179" s="565"/>
      <c r="GRS179" s="565"/>
      <c r="GRT179" s="565"/>
      <c r="GRU179" s="565"/>
      <c r="GRV179" s="565"/>
      <c r="GRW179" s="565"/>
      <c r="GRX179" s="565"/>
      <c r="GRY179" s="565"/>
      <c r="GRZ179" s="565"/>
      <c r="GSA179" s="565"/>
      <c r="GSB179" s="565"/>
      <c r="GSC179" s="565"/>
      <c r="GSD179" s="565"/>
      <c r="GSE179" s="565"/>
      <c r="GSF179" s="565"/>
      <c r="GSG179" s="565"/>
      <c r="GSH179" s="565"/>
      <c r="GSI179" s="565"/>
      <c r="GSJ179" s="565"/>
      <c r="GSK179" s="565"/>
      <c r="GSL179" s="565"/>
      <c r="GSM179" s="565"/>
      <c r="GSN179" s="565"/>
      <c r="GSO179" s="565"/>
      <c r="GSP179" s="565"/>
      <c r="GSQ179" s="565"/>
      <c r="GSR179" s="565"/>
      <c r="GSS179" s="565"/>
      <c r="GST179" s="565"/>
      <c r="GSU179" s="565"/>
      <c r="GSV179" s="565"/>
      <c r="GSW179" s="565"/>
      <c r="GSX179" s="565"/>
      <c r="GSY179" s="565"/>
      <c r="GSZ179" s="565"/>
      <c r="GTA179" s="565"/>
      <c r="GTB179" s="565"/>
      <c r="GTC179" s="565"/>
      <c r="GTD179" s="565"/>
      <c r="GTE179" s="565"/>
      <c r="GTF179" s="565"/>
      <c r="GTG179" s="565"/>
      <c r="GTH179" s="565"/>
      <c r="GTI179" s="565"/>
      <c r="GTJ179" s="565"/>
      <c r="GTK179" s="565"/>
      <c r="GTL179" s="565"/>
      <c r="GTM179" s="565"/>
      <c r="GTN179" s="565"/>
      <c r="GTO179" s="565"/>
      <c r="GTP179" s="565"/>
      <c r="GTQ179" s="565"/>
      <c r="GTR179" s="565"/>
      <c r="GTS179" s="565"/>
      <c r="GTT179" s="565"/>
      <c r="GTU179" s="565"/>
      <c r="GTV179" s="565"/>
      <c r="GTW179" s="565"/>
      <c r="GTX179" s="565"/>
      <c r="GTY179" s="565"/>
      <c r="GTZ179" s="565"/>
      <c r="GUA179" s="565"/>
      <c r="GUB179" s="565"/>
      <c r="GUC179" s="565"/>
      <c r="GUD179" s="565"/>
      <c r="GUE179" s="565"/>
      <c r="GUF179" s="565"/>
      <c r="GUG179" s="565"/>
      <c r="GUH179" s="565"/>
      <c r="GUI179" s="565"/>
      <c r="GUJ179" s="565"/>
      <c r="GUK179" s="565"/>
      <c r="GUL179" s="565"/>
      <c r="GUM179" s="565"/>
      <c r="GUN179" s="565"/>
      <c r="GUO179" s="565"/>
      <c r="GUP179" s="565"/>
      <c r="GUQ179" s="565"/>
      <c r="GUR179" s="565"/>
      <c r="GUS179" s="565"/>
      <c r="GUT179" s="565"/>
      <c r="GUU179" s="565"/>
      <c r="GUV179" s="565"/>
      <c r="GUW179" s="565"/>
      <c r="GUX179" s="565"/>
      <c r="GUY179" s="565"/>
      <c r="GUZ179" s="565"/>
      <c r="GVA179" s="565"/>
      <c r="GVB179" s="565"/>
      <c r="GVC179" s="565"/>
      <c r="GVD179" s="565"/>
      <c r="GVE179" s="565"/>
      <c r="GVF179" s="565"/>
      <c r="GVG179" s="565"/>
      <c r="GVH179" s="565"/>
      <c r="GVI179" s="565"/>
      <c r="GVJ179" s="565"/>
      <c r="GVK179" s="565"/>
      <c r="GVL179" s="565"/>
      <c r="GVM179" s="565"/>
      <c r="GVN179" s="565"/>
      <c r="GVO179" s="565"/>
      <c r="GVP179" s="565"/>
      <c r="GVQ179" s="565"/>
      <c r="GVR179" s="565"/>
      <c r="GVS179" s="565"/>
      <c r="GVT179" s="565"/>
      <c r="GVU179" s="565"/>
      <c r="GVV179" s="565"/>
      <c r="GVW179" s="565"/>
      <c r="GVX179" s="565"/>
      <c r="GVY179" s="565"/>
      <c r="GVZ179" s="565"/>
      <c r="GWA179" s="565"/>
      <c r="GWB179" s="565"/>
      <c r="GWC179" s="565"/>
      <c r="GWD179" s="565"/>
      <c r="GWE179" s="565"/>
      <c r="GWF179" s="565"/>
      <c r="GWG179" s="565"/>
      <c r="GWH179" s="565"/>
      <c r="GWI179" s="565"/>
      <c r="GWJ179" s="565"/>
      <c r="GWK179" s="565"/>
      <c r="GWL179" s="565"/>
      <c r="GWM179" s="565"/>
      <c r="GWN179" s="565"/>
      <c r="GWO179" s="565"/>
      <c r="GWP179" s="565"/>
      <c r="GWQ179" s="565"/>
      <c r="GWR179" s="565"/>
      <c r="GWS179" s="565"/>
      <c r="GWT179" s="565"/>
      <c r="GWU179" s="565"/>
      <c r="GWV179" s="565"/>
      <c r="GWW179" s="565"/>
      <c r="GWX179" s="565"/>
      <c r="GWY179" s="565"/>
      <c r="GWZ179" s="565"/>
      <c r="GXA179" s="565"/>
      <c r="GXB179" s="565"/>
      <c r="GXC179" s="565"/>
      <c r="GXD179" s="565"/>
      <c r="GXE179" s="565"/>
      <c r="GXF179" s="565"/>
      <c r="GXG179" s="565"/>
      <c r="GXH179" s="565"/>
      <c r="GXI179" s="565"/>
      <c r="GXJ179" s="565"/>
      <c r="GXK179" s="565"/>
      <c r="GXL179" s="565"/>
      <c r="GXM179" s="565"/>
      <c r="GXN179" s="565"/>
      <c r="GXO179" s="565"/>
      <c r="GXP179" s="565"/>
      <c r="GXQ179" s="565"/>
      <c r="GXR179" s="565"/>
      <c r="GXS179" s="565"/>
      <c r="GXT179" s="565"/>
      <c r="GXU179" s="565"/>
      <c r="GXV179" s="565"/>
      <c r="GXW179" s="565"/>
      <c r="GXX179" s="565"/>
      <c r="GXY179" s="565"/>
      <c r="GXZ179" s="565"/>
      <c r="GYA179" s="565"/>
      <c r="GYB179" s="565"/>
      <c r="GYC179" s="565"/>
      <c r="GYD179" s="565"/>
      <c r="GYE179" s="565"/>
      <c r="GYF179" s="565"/>
      <c r="GYG179" s="565"/>
      <c r="GYH179" s="565"/>
      <c r="GYI179" s="565"/>
      <c r="GYJ179" s="565"/>
      <c r="GYK179" s="565"/>
      <c r="GYL179" s="565"/>
      <c r="GYM179" s="565"/>
      <c r="GYN179" s="565"/>
      <c r="GYO179" s="565"/>
      <c r="GYP179" s="565"/>
      <c r="GYQ179" s="565"/>
      <c r="GYR179" s="565"/>
      <c r="GYS179" s="565"/>
      <c r="GYT179" s="565"/>
      <c r="GYU179" s="565"/>
      <c r="GYV179" s="565"/>
      <c r="GYW179" s="565"/>
      <c r="GYX179" s="565"/>
      <c r="GYY179" s="565"/>
      <c r="GYZ179" s="565"/>
      <c r="GZA179" s="565"/>
      <c r="GZB179" s="565"/>
      <c r="GZC179" s="565"/>
      <c r="GZD179" s="565"/>
      <c r="GZE179" s="565"/>
      <c r="GZF179" s="565"/>
      <c r="GZG179" s="565"/>
      <c r="GZH179" s="565"/>
      <c r="GZI179" s="565"/>
      <c r="GZJ179" s="565"/>
      <c r="GZK179" s="565"/>
      <c r="GZL179" s="565"/>
      <c r="GZM179" s="565"/>
      <c r="GZN179" s="565"/>
      <c r="GZO179" s="565"/>
      <c r="GZP179" s="565"/>
      <c r="GZQ179" s="565"/>
      <c r="GZR179" s="565"/>
      <c r="GZS179" s="565"/>
      <c r="GZT179" s="565"/>
      <c r="GZU179" s="565"/>
      <c r="GZV179" s="565"/>
      <c r="GZW179" s="565"/>
      <c r="GZX179" s="565"/>
      <c r="GZY179" s="565"/>
      <c r="GZZ179" s="565"/>
      <c r="HAA179" s="565"/>
      <c r="HAB179" s="565"/>
      <c r="HAC179" s="565"/>
      <c r="HAD179" s="565"/>
      <c r="HAE179" s="565"/>
      <c r="HAF179" s="565"/>
      <c r="HAG179" s="565"/>
      <c r="HAH179" s="565"/>
      <c r="HAI179" s="565"/>
      <c r="HAJ179" s="565"/>
      <c r="HAK179" s="565"/>
      <c r="HAL179" s="565"/>
      <c r="HAM179" s="565"/>
      <c r="HAN179" s="565"/>
      <c r="HAO179" s="565"/>
      <c r="HAP179" s="565"/>
      <c r="HAQ179" s="565"/>
      <c r="HAR179" s="565"/>
      <c r="HAS179" s="565"/>
      <c r="HAT179" s="565"/>
      <c r="HAU179" s="565"/>
      <c r="HAV179" s="565"/>
      <c r="HAW179" s="565"/>
      <c r="HAX179" s="565"/>
      <c r="HAY179" s="565"/>
      <c r="HAZ179" s="565"/>
      <c r="HBA179" s="565"/>
      <c r="HBB179" s="565"/>
      <c r="HBC179" s="565"/>
      <c r="HBD179" s="565"/>
      <c r="HBE179" s="565"/>
      <c r="HBF179" s="565"/>
      <c r="HBG179" s="565"/>
      <c r="HBH179" s="565"/>
      <c r="HBI179" s="565"/>
      <c r="HBJ179" s="565"/>
      <c r="HBK179" s="565"/>
      <c r="HBL179" s="565"/>
      <c r="HBM179" s="565"/>
      <c r="HBN179" s="565"/>
      <c r="HBO179" s="565"/>
      <c r="HBP179" s="565"/>
      <c r="HBQ179" s="565"/>
      <c r="HBR179" s="565"/>
      <c r="HBS179" s="565"/>
      <c r="HBT179" s="565"/>
      <c r="HBU179" s="565"/>
      <c r="HBV179" s="565"/>
      <c r="HBW179" s="565"/>
      <c r="HBX179" s="565"/>
      <c r="HBY179" s="565"/>
      <c r="HBZ179" s="565"/>
      <c r="HCA179" s="565"/>
      <c r="HCB179" s="565"/>
      <c r="HCC179" s="565"/>
      <c r="HCD179" s="565"/>
      <c r="HCE179" s="565"/>
      <c r="HCF179" s="565"/>
      <c r="HCG179" s="565"/>
      <c r="HCH179" s="565"/>
      <c r="HCI179" s="565"/>
      <c r="HCJ179" s="565"/>
      <c r="HCK179" s="565"/>
      <c r="HCL179" s="565"/>
      <c r="HCM179" s="565"/>
      <c r="HCN179" s="565"/>
      <c r="HCO179" s="565"/>
      <c r="HCP179" s="565"/>
      <c r="HCQ179" s="565"/>
      <c r="HCR179" s="565"/>
      <c r="HCS179" s="565"/>
      <c r="HCT179" s="565"/>
      <c r="HCU179" s="565"/>
      <c r="HCV179" s="565"/>
      <c r="HCW179" s="565"/>
      <c r="HCX179" s="565"/>
      <c r="HCY179" s="565"/>
      <c r="HCZ179" s="565"/>
      <c r="HDA179" s="565"/>
      <c r="HDB179" s="565"/>
      <c r="HDC179" s="565"/>
      <c r="HDD179" s="565"/>
      <c r="HDE179" s="565"/>
      <c r="HDF179" s="565"/>
      <c r="HDG179" s="565"/>
      <c r="HDH179" s="565"/>
      <c r="HDI179" s="565"/>
      <c r="HDJ179" s="565"/>
      <c r="HDK179" s="565"/>
      <c r="HDL179" s="565"/>
      <c r="HDM179" s="565"/>
      <c r="HDN179" s="565"/>
      <c r="HDO179" s="565"/>
      <c r="HDP179" s="565"/>
      <c r="HDQ179" s="565"/>
      <c r="HDR179" s="565"/>
      <c r="HDS179" s="565"/>
      <c r="HDT179" s="565"/>
      <c r="HDU179" s="565"/>
      <c r="HDV179" s="565"/>
      <c r="HDW179" s="565"/>
      <c r="HDX179" s="565"/>
      <c r="HDY179" s="565"/>
      <c r="HDZ179" s="565"/>
      <c r="HEA179" s="565"/>
      <c r="HEB179" s="565"/>
      <c r="HEC179" s="565"/>
      <c r="HED179" s="565"/>
      <c r="HEE179" s="565"/>
      <c r="HEF179" s="565"/>
      <c r="HEG179" s="565"/>
      <c r="HEH179" s="565"/>
      <c r="HEI179" s="565"/>
      <c r="HEJ179" s="565"/>
      <c r="HEK179" s="565"/>
      <c r="HEL179" s="565"/>
      <c r="HEM179" s="565"/>
      <c r="HEN179" s="565"/>
      <c r="HEO179" s="565"/>
      <c r="HEP179" s="565"/>
      <c r="HEQ179" s="565"/>
      <c r="HER179" s="565"/>
      <c r="HES179" s="565"/>
      <c r="HET179" s="565"/>
      <c r="HEU179" s="565"/>
      <c r="HEV179" s="565"/>
      <c r="HEW179" s="565"/>
      <c r="HEX179" s="565"/>
      <c r="HEY179" s="565"/>
      <c r="HEZ179" s="565"/>
      <c r="HFA179" s="565"/>
      <c r="HFB179" s="565"/>
      <c r="HFC179" s="565"/>
      <c r="HFD179" s="565"/>
      <c r="HFE179" s="565"/>
      <c r="HFF179" s="565"/>
      <c r="HFG179" s="565"/>
      <c r="HFH179" s="565"/>
      <c r="HFI179" s="565"/>
      <c r="HFJ179" s="565"/>
      <c r="HFK179" s="565"/>
      <c r="HFL179" s="565"/>
      <c r="HFM179" s="565"/>
      <c r="HFN179" s="565"/>
      <c r="HFO179" s="565"/>
      <c r="HFP179" s="565"/>
      <c r="HFQ179" s="565"/>
      <c r="HFR179" s="565"/>
      <c r="HFS179" s="565"/>
      <c r="HFT179" s="565"/>
      <c r="HFU179" s="565"/>
      <c r="HFV179" s="565"/>
      <c r="HFW179" s="565"/>
      <c r="HFX179" s="565"/>
      <c r="HFY179" s="565"/>
      <c r="HFZ179" s="565"/>
      <c r="HGA179" s="565"/>
      <c r="HGB179" s="565"/>
      <c r="HGC179" s="565"/>
      <c r="HGD179" s="565"/>
      <c r="HGE179" s="565"/>
      <c r="HGF179" s="565"/>
      <c r="HGG179" s="565"/>
      <c r="HGH179" s="565"/>
      <c r="HGI179" s="565"/>
      <c r="HGJ179" s="565"/>
      <c r="HGK179" s="565"/>
      <c r="HGL179" s="565"/>
      <c r="HGM179" s="565"/>
      <c r="HGN179" s="565"/>
      <c r="HGO179" s="565"/>
      <c r="HGP179" s="565"/>
      <c r="HGQ179" s="565"/>
      <c r="HGR179" s="565"/>
      <c r="HGS179" s="565"/>
      <c r="HGT179" s="565"/>
      <c r="HGU179" s="565"/>
      <c r="HGV179" s="565"/>
      <c r="HGW179" s="565"/>
      <c r="HGX179" s="565"/>
      <c r="HGY179" s="565"/>
      <c r="HGZ179" s="565"/>
      <c r="HHA179" s="565"/>
      <c r="HHB179" s="565"/>
      <c r="HHC179" s="565"/>
      <c r="HHD179" s="565"/>
      <c r="HHE179" s="565"/>
      <c r="HHF179" s="565"/>
      <c r="HHG179" s="565"/>
      <c r="HHH179" s="565"/>
      <c r="HHI179" s="565"/>
      <c r="HHJ179" s="565"/>
      <c r="HHK179" s="565"/>
      <c r="HHL179" s="565"/>
      <c r="HHM179" s="565"/>
      <c r="HHN179" s="565"/>
      <c r="HHO179" s="565"/>
      <c r="HHP179" s="565"/>
      <c r="HHQ179" s="565"/>
      <c r="HHR179" s="565"/>
      <c r="HHS179" s="565"/>
      <c r="HHT179" s="565"/>
      <c r="HHU179" s="565"/>
      <c r="HHV179" s="565"/>
      <c r="HHW179" s="565"/>
      <c r="HHX179" s="565"/>
      <c r="HHY179" s="565"/>
      <c r="HHZ179" s="565"/>
      <c r="HIA179" s="565"/>
      <c r="HIB179" s="565"/>
      <c r="HIC179" s="565"/>
      <c r="HID179" s="565"/>
      <c r="HIE179" s="565"/>
      <c r="HIF179" s="565"/>
      <c r="HIG179" s="565"/>
      <c r="HIH179" s="565"/>
      <c r="HII179" s="565"/>
      <c r="HIJ179" s="565"/>
      <c r="HIK179" s="565"/>
      <c r="HIL179" s="565"/>
      <c r="HIM179" s="565"/>
      <c r="HIN179" s="565"/>
      <c r="HIO179" s="565"/>
      <c r="HIP179" s="565"/>
      <c r="HIQ179" s="565"/>
      <c r="HIR179" s="565"/>
      <c r="HIS179" s="565"/>
      <c r="HIT179" s="565"/>
      <c r="HIU179" s="565"/>
      <c r="HIV179" s="565"/>
      <c r="HIW179" s="565"/>
      <c r="HIX179" s="565"/>
      <c r="HIY179" s="565"/>
      <c r="HIZ179" s="565"/>
      <c r="HJA179" s="565"/>
      <c r="HJB179" s="565"/>
      <c r="HJC179" s="565"/>
      <c r="HJD179" s="565"/>
      <c r="HJE179" s="565"/>
      <c r="HJF179" s="565"/>
      <c r="HJG179" s="565"/>
      <c r="HJH179" s="565"/>
      <c r="HJI179" s="565"/>
      <c r="HJJ179" s="565"/>
      <c r="HJK179" s="565"/>
      <c r="HJL179" s="565"/>
      <c r="HJM179" s="565"/>
      <c r="HJN179" s="565"/>
      <c r="HJO179" s="565"/>
      <c r="HJP179" s="565"/>
      <c r="HJQ179" s="565"/>
      <c r="HJR179" s="565"/>
      <c r="HJS179" s="565"/>
      <c r="HJT179" s="565"/>
      <c r="HJU179" s="565"/>
      <c r="HJV179" s="565"/>
      <c r="HJW179" s="565"/>
      <c r="HJX179" s="565"/>
      <c r="HJY179" s="565"/>
      <c r="HJZ179" s="565"/>
      <c r="HKA179" s="565"/>
      <c r="HKB179" s="565"/>
      <c r="HKC179" s="565"/>
      <c r="HKD179" s="565"/>
      <c r="HKE179" s="565"/>
      <c r="HKF179" s="565"/>
      <c r="HKG179" s="565"/>
      <c r="HKH179" s="565"/>
      <c r="HKI179" s="565"/>
      <c r="HKJ179" s="565"/>
      <c r="HKK179" s="565"/>
      <c r="HKL179" s="565"/>
      <c r="HKM179" s="565"/>
      <c r="HKN179" s="565"/>
      <c r="HKO179" s="565"/>
      <c r="HKP179" s="565"/>
      <c r="HKQ179" s="565"/>
      <c r="HKR179" s="565"/>
      <c r="HKS179" s="565"/>
      <c r="HKT179" s="565"/>
      <c r="HKU179" s="565"/>
      <c r="HKV179" s="565"/>
      <c r="HKW179" s="565"/>
      <c r="HKX179" s="565"/>
      <c r="HKY179" s="565"/>
      <c r="HKZ179" s="565"/>
      <c r="HLA179" s="565"/>
      <c r="HLB179" s="565"/>
      <c r="HLC179" s="565"/>
      <c r="HLD179" s="565"/>
      <c r="HLE179" s="565"/>
      <c r="HLF179" s="565"/>
      <c r="HLG179" s="565"/>
      <c r="HLH179" s="565"/>
      <c r="HLI179" s="565"/>
      <c r="HLJ179" s="565"/>
      <c r="HLK179" s="565"/>
      <c r="HLL179" s="565"/>
      <c r="HLM179" s="565"/>
      <c r="HLN179" s="565"/>
      <c r="HLO179" s="565"/>
      <c r="HLP179" s="565"/>
      <c r="HLQ179" s="565"/>
      <c r="HLR179" s="565"/>
      <c r="HLS179" s="565"/>
      <c r="HLT179" s="565"/>
      <c r="HLU179" s="565"/>
      <c r="HLV179" s="565"/>
      <c r="HLW179" s="565"/>
      <c r="HLX179" s="565"/>
      <c r="HLY179" s="565"/>
      <c r="HLZ179" s="565"/>
      <c r="HMA179" s="565"/>
      <c r="HMB179" s="565"/>
      <c r="HMC179" s="565"/>
      <c r="HMD179" s="565"/>
      <c r="HME179" s="565"/>
      <c r="HMF179" s="565"/>
      <c r="HMG179" s="565"/>
      <c r="HMH179" s="565"/>
      <c r="HMI179" s="565"/>
      <c r="HMJ179" s="565"/>
      <c r="HMK179" s="565"/>
      <c r="HML179" s="565"/>
      <c r="HMM179" s="565"/>
      <c r="HMN179" s="565"/>
      <c r="HMO179" s="565"/>
      <c r="HMP179" s="565"/>
      <c r="HMQ179" s="565"/>
      <c r="HMR179" s="565"/>
      <c r="HMS179" s="565"/>
      <c r="HMT179" s="565"/>
      <c r="HMU179" s="565"/>
      <c r="HMV179" s="565"/>
      <c r="HMW179" s="565"/>
      <c r="HMX179" s="565"/>
      <c r="HMY179" s="565"/>
      <c r="HMZ179" s="565"/>
      <c r="HNA179" s="565"/>
      <c r="HNB179" s="565"/>
      <c r="HNC179" s="565"/>
      <c r="HND179" s="565"/>
      <c r="HNE179" s="565"/>
      <c r="HNF179" s="565"/>
      <c r="HNG179" s="565"/>
      <c r="HNH179" s="565"/>
      <c r="HNI179" s="565"/>
      <c r="HNJ179" s="565"/>
      <c r="HNK179" s="565"/>
      <c r="HNL179" s="565"/>
      <c r="HNM179" s="565"/>
      <c r="HNN179" s="565"/>
      <c r="HNO179" s="565"/>
      <c r="HNP179" s="565"/>
      <c r="HNQ179" s="565"/>
      <c r="HNR179" s="565"/>
      <c r="HNS179" s="565"/>
      <c r="HNT179" s="565"/>
      <c r="HNU179" s="565"/>
      <c r="HNV179" s="565"/>
      <c r="HNW179" s="565"/>
      <c r="HNX179" s="565"/>
      <c r="HNY179" s="565"/>
      <c r="HNZ179" s="565"/>
      <c r="HOA179" s="565"/>
      <c r="HOB179" s="565"/>
      <c r="HOC179" s="565"/>
      <c r="HOD179" s="565"/>
      <c r="HOE179" s="565"/>
      <c r="HOF179" s="565"/>
      <c r="HOG179" s="565"/>
      <c r="HOH179" s="565"/>
      <c r="HOI179" s="565"/>
      <c r="HOJ179" s="565"/>
      <c r="HOK179" s="565"/>
      <c r="HOL179" s="565"/>
      <c r="HOM179" s="565"/>
      <c r="HON179" s="565"/>
      <c r="HOO179" s="565"/>
      <c r="HOP179" s="565"/>
      <c r="HOQ179" s="565"/>
      <c r="HOR179" s="565"/>
      <c r="HOS179" s="565"/>
      <c r="HOT179" s="565"/>
      <c r="HOU179" s="565"/>
      <c r="HOV179" s="565"/>
      <c r="HOW179" s="565"/>
      <c r="HOX179" s="565"/>
      <c r="HOY179" s="565"/>
      <c r="HOZ179" s="565"/>
      <c r="HPA179" s="565"/>
      <c r="HPB179" s="565"/>
      <c r="HPC179" s="565"/>
      <c r="HPD179" s="565"/>
      <c r="HPE179" s="565"/>
      <c r="HPF179" s="565"/>
      <c r="HPG179" s="565"/>
      <c r="HPH179" s="565"/>
      <c r="HPI179" s="565"/>
      <c r="HPJ179" s="565"/>
      <c r="HPK179" s="565"/>
      <c r="HPL179" s="565"/>
      <c r="HPM179" s="565"/>
      <c r="HPN179" s="565"/>
      <c r="HPO179" s="565"/>
      <c r="HPP179" s="565"/>
      <c r="HPQ179" s="565"/>
      <c r="HPR179" s="565"/>
      <c r="HPS179" s="565"/>
      <c r="HPT179" s="565"/>
      <c r="HPU179" s="565"/>
      <c r="HPV179" s="565"/>
      <c r="HPW179" s="565"/>
      <c r="HPX179" s="565"/>
      <c r="HPY179" s="565"/>
      <c r="HPZ179" s="565"/>
      <c r="HQA179" s="565"/>
      <c r="HQB179" s="565"/>
      <c r="HQC179" s="565"/>
      <c r="HQD179" s="565"/>
      <c r="HQE179" s="565"/>
      <c r="HQF179" s="565"/>
      <c r="HQG179" s="565"/>
      <c r="HQH179" s="565"/>
      <c r="HQI179" s="565"/>
      <c r="HQJ179" s="565"/>
      <c r="HQK179" s="565"/>
      <c r="HQL179" s="565"/>
      <c r="HQM179" s="565"/>
      <c r="HQN179" s="565"/>
      <c r="HQO179" s="565"/>
      <c r="HQP179" s="565"/>
      <c r="HQQ179" s="565"/>
      <c r="HQR179" s="565"/>
      <c r="HQS179" s="565"/>
      <c r="HQT179" s="565"/>
      <c r="HQU179" s="565"/>
      <c r="HQV179" s="565"/>
      <c r="HQW179" s="565"/>
      <c r="HQX179" s="565"/>
      <c r="HQY179" s="565"/>
      <c r="HQZ179" s="565"/>
      <c r="HRA179" s="565"/>
      <c r="HRB179" s="565"/>
      <c r="HRC179" s="565"/>
      <c r="HRD179" s="565"/>
      <c r="HRE179" s="565"/>
      <c r="HRF179" s="565"/>
      <c r="HRG179" s="565"/>
      <c r="HRH179" s="565"/>
      <c r="HRI179" s="565"/>
      <c r="HRJ179" s="565"/>
      <c r="HRK179" s="565"/>
      <c r="HRL179" s="565"/>
      <c r="HRM179" s="565"/>
      <c r="HRN179" s="565"/>
      <c r="HRO179" s="565"/>
      <c r="HRP179" s="565"/>
      <c r="HRQ179" s="565"/>
      <c r="HRR179" s="565"/>
      <c r="HRS179" s="565"/>
      <c r="HRT179" s="565"/>
      <c r="HRU179" s="565"/>
      <c r="HRV179" s="565"/>
      <c r="HRW179" s="565"/>
      <c r="HRX179" s="565"/>
      <c r="HRY179" s="565"/>
      <c r="HRZ179" s="565"/>
      <c r="HSA179" s="565"/>
      <c r="HSB179" s="565"/>
      <c r="HSC179" s="565"/>
      <c r="HSD179" s="565"/>
      <c r="HSE179" s="565"/>
      <c r="HSF179" s="565"/>
      <c r="HSG179" s="565"/>
      <c r="HSH179" s="565"/>
      <c r="HSI179" s="565"/>
      <c r="HSJ179" s="565"/>
      <c r="HSK179" s="565"/>
      <c r="HSL179" s="565"/>
      <c r="HSM179" s="565"/>
      <c r="HSN179" s="565"/>
      <c r="HSO179" s="565"/>
      <c r="HSP179" s="565"/>
      <c r="HSQ179" s="565"/>
      <c r="HSR179" s="565"/>
      <c r="HSS179" s="565"/>
      <c r="HST179" s="565"/>
      <c r="HSU179" s="565"/>
      <c r="HSV179" s="565"/>
      <c r="HSW179" s="565"/>
      <c r="HSX179" s="565"/>
      <c r="HSY179" s="565"/>
      <c r="HSZ179" s="565"/>
      <c r="HTA179" s="565"/>
      <c r="HTB179" s="565"/>
      <c r="HTC179" s="565"/>
      <c r="HTD179" s="565"/>
      <c r="HTE179" s="565"/>
      <c r="HTF179" s="565"/>
      <c r="HTG179" s="565"/>
      <c r="HTH179" s="565"/>
      <c r="HTI179" s="565"/>
      <c r="HTJ179" s="565"/>
      <c r="HTK179" s="565"/>
      <c r="HTL179" s="565"/>
      <c r="HTM179" s="565"/>
      <c r="HTN179" s="565"/>
      <c r="HTO179" s="565"/>
      <c r="HTP179" s="565"/>
      <c r="HTQ179" s="565"/>
      <c r="HTR179" s="565"/>
      <c r="HTS179" s="565"/>
      <c r="HTT179" s="565"/>
      <c r="HTU179" s="565"/>
      <c r="HTV179" s="565"/>
      <c r="HTW179" s="565"/>
      <c r="HTX179" s="565"/>
      <c r="HTY179" s="565"/>
      <c r="HTZ179" s="565"/>
      <c r="HUA179" s="565"/>
      <c r="HUB179" s="565"/>
      <c r="HUC179" s="565"/>
      <c r="HUD179" s="565"/>
      <c r="HUE179" s="565"/>
      <c r="HUF179" s="565"/>
      <c r="HUG179" s="565"/>
      <c r="HUH179" s="565"/>
      <c r="HUI179" s="565"/>
      <c r="HUJ179" s="565"/>
      <c r="HUK179" s="565"/>
      <c r="HUL179" s="565"/>
      <c r="HUM179" s="565"/>
      <c r="HUN179" s="565"/>
      <c r="HUO179" s="565"/>
      <c r="HUP179" s="565"/>
      <c r="HUQ179" s="565"/>
      <c r="HUR179" s="565"/>
      <c r="HUS179" s="565"/>
      <c r="HUT179" s="565"/>
      <c r="HUU179" s="565"/>
      <c r="HUV179" s="565"/>
      <c r="HUW179" s="565"/>
      <c r="HUX179" s="565"/>
      <c r="HUY179" s="565"/>
      <c r="HUZ179" s="565"/>
      <c r="HVA179" s="565"/>
      <c r="HVB179" s="565"/>
      <c r="HVC179" s="565"/>
      <c r="HVD179" s="565"/>
      <c r="HVE179" s="565"/>
      <c r="HVF179" s="565"/>
      <c r="HVG179" s="565"/>
      <c r="HVH179" s="565"/>
      <c r="HVI179" s="565"/>
      <c r="HVJ179" s="565"/>
      <c r="HVK179" s="565"/>
      <c r="HVL179" s="565"/>
      <c r="HVM179" s="565"/>
      <c r="HVN179" s="565"/>
      <c r="HVO179" s="565"/>
      <c r="HVP179" s="565"/>
      <c r="HVQ179" s="565"/>
      <c r="HVR179" s="565"/>
      <c r="HVS179" s="565"/>
      <c r="HVT179" s="565"/>
      <c r="HVU179" s="565"/>
      <c r="HVV179" s="565"/>
      <c r="HVW179" s="565"/>
      <c r="HVX179" s="565"/>
      <c r="HVY179" s="565"/>
      <c r="HVZ179" s="565"/>
      <c r="HWA179" s="565"/>
      <c r="HWB179" s="565"/>
      <c r="HWC179" s="565"/>
      <c r="HWD179" s="565"/>
      <c r="HWE179" s="565"/>
      <c r="HWF179" s="565"/>
      <c r="HWG179" s="565"/>
      <c r="HWH179" s="565"/>
      <c r="HWI179" s="565"/>
      <c r="HWJ179" s="565"/>
      <c r="HWK179" s="565"/>
      <c r="HWL179" s="565"/>
      <c r="HWM179" s="565"/>
      <c r="HWN179" s="565"/>
      <c r="HWO179" s="565"/>
      <c r="HWP179" s="565"/>
      <c r="HWQ179" s="565"/>
      <c r="HWR179" s="565"/>
      <c r="HWS179" s="565"/>
      <c r="HWT179" s="565"/>
      <c r="HWU179" s="565"/>
      <c r="HWV179" s="565"/>
      <c r="HWW179" s="565"/>
      <c r="HWX179" s="565"/>
      <c r="HWY179" s="565"/>
      <c r="HWZ179" s="565"/>
      <c r="HXA179" s="565"/>
      <c r="HXB179" s="565"/>
      <c r="HXC179" s="565"/>
      <c r="HXD179" s="565"/>
      <c r="HXE179" s="565"/>
      <c r="HXF179" s="565"/>
      <c r="HXG179" s="565"/>
      <c r="HXH179" s="565"/>
      <c r="HXI179" s="565"/>
      <c r="HXJ179" s="565"/>
      <c r="HXK179" s="565"/>
      <c r="HXL179" s="565"/>
      <c r="HXM179" s="565"/>
      <c r="HXN179" s="565"/>
      <c r="HXO179" s="565"/>
      <c r="HXP179" s="565"/>
      <c r="HXQ179" s="565"/>
      <c r="HXR179" s="565"/>
      <c r="HXS179" s="565"/>
      <c r="HXT179" s="565"/>
      <c r="HXU179" s="565"/>
      <c r="HXV179" s="565"/>
      <c r="HXW179" s="565"/>
      <c r="HXX179" s="565"/>
      <c r="HXY179" s="565"/>
      <c r="HXZ179" s="565"/>
      <c r="HYA179" s="565"/>
      <c r="HYB179" s="565"/>
      <c r="HYC179" s="565"/>
      <c r="HYD179" s="565"/>
      <c r="HYE179" s="565"/>
      <c r="HYF179" s="565"/>
      <c r="HYG179" s="565"/>
      <c r="HYH179" s="565"/>
      <c r="HYI179" s="565"/>
      <c r="HYJ179" s="565"/>
      <c r="HYK179" s="565"/>
      <c r="HYL179" s="565"/>
      <c r="HYM179" s="565"/>
      <c r="HYN179" s="565"/>
      <c r="HYO179" s="565"/>
      <c r="HYP179" s="565"/>
      <c r="HYQ179" s="565"/>
      <c r="HYR179" s="565"/>
      <c r="HYS179" s="565"/>
      <c r="HYT179" s="565"/>
      <c r="HYU179" s="565"/>
      <c r="HYV179" s="565"/>
      <c r="HYW179" s="565"/>
      <c r="HYX179" s="565"/>
      <c r="HYY179" s="565"/>
      <c r="HYZ179" s="565"/>
      <c r="HZA179" s="565"/>
      <c r="HZB179" s="565"/>
      <c r="HZC179" s="565"/>
      <c r="HZD179" s="565"/>
      <c r="HZE179" s="565"/>
      <c r="HZF179" s="565"/>
      <c r="HZG179" s="565"/>
      <c r="HZH179" s="565"/>
      <c r="HZI179" s="565"/>
      <c r="HZJ179" s="565"/>
      <c r="HZK179" s="565"/>
      <c r="HZL179" s="565"/>
      <c r="HZM179" s="565"/>
      <c r="HZN179" s="565"/>
      <c r="HZO179" s="565"/>
      <c r="HZP179" s="565"/>
      <c r="HZQ179" s="565"/>
      <c r="HZR179" s="565"/>
      <c r="HZS179" s="565"/>
      <c r="HZT179" s="565"/>
      <c r="HZU179" s="565"/>
      <c r="HZV179" s="565"/>
      <c r="HZW179" s="565"/>
      <c r="HZX179" s="565"/>
      <c r="HZY179" s="565"/>
      <c r="HZZ179" s="565"/>
      <c r="IAA179" s="565"/>
      <c r="IAB179" s="565"/>
      <c r="IAC179" s="565"/>
      <c r="IAD179" s="565"/>
      <c r="IAE179" s="565"/>
      <c r="IAF179" s="565"/>
      <c r="IAG179" s="565"/>
      <c r="IAH179" s="565"/>
      <c r="IAI179" s="565"/>
      <c r="IAJ179" s="565"/>
      <c r="IAK179" s="565"/>
      <c r="IAL179" s="565"/>
      <c r="IAM179" s="565"/>
      <c r="IAN179" s="565"/>
      <c r="IAO179" s="565"/>
      <c r="IAP179" s="565"/>
      <c r="IAQ179" s="565"/>
      <c r="IAR179" s="565"/>
      <c r="IAS179" s="565"/>
      <c r="IAT179" s="565"/>
      <c r="IAU179" s="565"/>
      <c r="IAV179" s="565"/>
      <c r="IAW179" s="565"/>
      <c r="IAX179" s="565"/>
      <c r="IAY179" s="565"/>
      <c r="IAZ179" s="565"/>
      <c r="IBA179" s="565"/>
      <c r="IBB179" s="565"/>
      <c r="IBC179" s="565"/>
      <c r="IBD179" s="565"/>
      <c r="IBE179" s="565"/>
      <c r="IBF179" s="565"/>
      <c r="IBG179" s="565"/>
      <c r="IBH179" s="565"/>
      <c r="IBI179" s="565"/>
      <c r="IBJ179" s="565"/>
      <c r="IBK179" s="565"/>
      <c r="IBL179" s="565"/>
      <c r="IBM179" s="565"/>
      <c r="IBN179" s="565"/>
      <c r="IBO179" s="565"/>
      <c r="IBP179" s="565"/>
      <c r="IBQ179" s="565"/>
      <c r="IBR179" s="565"/>
      <c r="IBS179" s="565"/>
      <c r="IBT179" s="565"/>
      <c r="IBU179" s="565"/>
      <c r="IBV179" s="565"/>
      <c r="IBW179" s="565"/>
      <c r="IBX179" s="565"/>
      <c r="IBY179" s="565"/>
      <c r="IBZ179" s="565"/>
      <c r="ICA179" s="565"/>
      <c r="ICB179" s="565"/>
      <c r="ICC179" s="565"/>
      <c r="ICD179" s="565"/>
      <c r="ICE179" s="565"/>
      <c r="ICF179" s="565"/>
      <c r="ICG179" s="565"/>
      <c r="ICH179" s="565"/>
      <c r="ICI179" s="565"/>
      <c r="ICJ179" s="565"/>
      <c r="ICK179" s="565"/>
      <c r="ICL179" s="565"/>
      <c r="ICM179" s="565"/>
      <c r="ICN179" s="565"/>
      <c r="ICO179" s="565"/>
      <c r="ICP179" s="565"/>
      <c r="ICQ179" s="565"/>
      <c r="ICR179" s="565"/>
      <c r="ICS179" s="565"/>
      <c r="ICT179" s="565"/>
      <c r="ICU179" s="565"/>
      <c r="ICV179" s="565"/>
      <c r="ICW179" s="565"/>
      <c r="ICX179" s="565"/>
      <c r="ICY179" s="565"/>
      <c r="ICZ179" s="565"/>
      <c r="IDA179" s="565"/>
      <c r="IDB179" s="565"/>
      <c r="IDC179" s="565"/>
      <c r="IDD179" s="565"/>
      <c r="IDE179" s="565"/>
      <c r="IDF179" s="565"/>
      <c r="IDG179" s="565"/>
      <c r="IDH179" s="565"/>
      <c r="IDI179" s="565"/>
      <c r="IDJ179" s="565"/>
      <c r="IDK179" s="565"/>
      <c r="IDL179" s="565"/>
      <c r="IDM179" s="565"/>
      <c r="IDN179" s="565"/>
      <c r="IDO179" s="565"/>
      <c r="IDP179" s="565"/>
      <c r="IDQ179" s="565"/>
      <c r="IDR179" s="565"/>
      <c r="IDS179" s="565"/>
      <c r="IDT179" s="565"/>
      <c r="IDU179" s="565"/>
      <c r="IDV179" s="565"/>
      <c r="IDW179" s="565"/>
      <c r="IDX179" s="565"/>
      <c r="IDY179" s="565"/>
      <c r="IDZ179" s="565"/>
      <c r="IEA179" s="565"/>
      <c r="IEB179" s="565"/>
      <c r="IEC179" s="565"/>
      <c r="IED179" s="565"/>
      <c r="IEE179" s="565"/>
      <c r="IEF179" s="565"/>
      <c r="IEG179" s="565"/>
      <c r="IEH179" s="565"/>
      <c r="IEI179" s="565"/>
      <c r="IEJ179" s="565"/>
      <c r="IEK179" s="565"/>
      <c r="IEL179" s="565"/>
      <c r="IEM179" s="565"/>
      <c r="IEN179" s="565"/>
      <c r="IEO179" s="565"/>
      <c r="IEP179" s="565"/>
      <c r="IEQ179" s="565"/>
      <c r="IER179" s="565"/>
      <c r="IES179" s="565"/>
      <c r="IET179" s="565"/>
      <c r="IEU179" s="565"/>
      <c r="IEV179" s="565"/>
      <c r="IEW179" s="565"/>
      <c r="IEX179" s="565"/>
      <c r="IEY179" s="565"/>
      <c r="IEZ179" s="565"/>
      <c r="IFA179" s="565"/>
      <c r="IFB179" s="565"/>
      <c r="IFC179" s="565"/>
      <c r="IFD179" s="565"/>
      <c r="IFE179" s="565"/>
      <c r="IFF179" s="565"/>
      <c r="IFG179" s="565"/>
      <c r="IFH179" s="565"/>
      <c r="IFI179" s="565"/>
      <c r="IFJ179" s="565"/>
      <c r="IFK179" s="565"/>
      <c r="IFL179" s="565"/>
      <c r="IFM179" s="565"/>
      <c r="IFN179" s="565"/>
      <c r="IFO179" s="565"/>
      <c r="IFP179" s="565"/>
      <c r="IFQ179" s="565"/>
      <c r="IFR179" s="565"/>
      <c r="IFS179" s="565"/>
      <c r="IFT179" s="565"/>
      <c r="IFU179" s="565"/>
      <c r="IFV179" s="565"/>
      <c r="IFW179" s="565"/>
      <c r="IFX179" s="565"/>
      <c r="IFY179" s="565"/>
      <c r="IFZ179" s="565"/>
      <c r="IGA179" s="565"/>
      <c r="IGB179" s="565"/>
      <c r="IGC179" s="565"/>
      <c r="IGD179" s="565"/>
      <c r="IGE179" s="565"/>
      <c r="IGF179" s="565"/>
      <c r="IGG179" s="565"/>
      <c r="IGH179" s="565"/>
      <c r="IGI179" s="565"/>
      <c r="IGJ179" s="565"/>
      <c r="IGK179" s="565"/>
      <c r="IGL179" s="565"/>
      <c r="IGM179" s="565"/>
      <c r="IGN179" s="565"/>
      <c r="IGO179" s="565"/>
      <c r="IGP179" s="565"/>
      <c r="IGQ179" s="565"/>
      <c r="IGR179" s="565"/>
      <c r="IGS179" s="565"/>
      <c r="IGT179" s="565"/>
      <c r="IGU179" s="565"/>
      <c r="IGV179" s="565"/>
      <c r="IGW179" s="565"/>
      <c r="IGX179" s="565"/>
      <c r="IGY179" s="565"/>
      <c r="IGZ179" s="565"/>
      <c r="IHA179" s="565"/>
      <c r="IHB179" s="565"/>
      <c r="IHC179" s="565"/>
      <c r="IHD179" s="565"/>
      <c r="IHE179" s="565"/>
      <c r="IHF179" s="565"/>
      <c r="IHG179" s="565"/>
      <c r="IHH179" s="565"/>
      <c r="IHI179" s="565"/>
      <c r="IHJ179" s="565"/>
      <c r="IHK179" s="565"/>
      <c r="IHL179" s="565"/>
      <c r="IHM179" s="565"/>
      <c r="IHN179" s="565"/>
      <c r="IHO179" s="565"/>
      <c r="IHP179" s="565"/>
      <c r="IHQ179" s="565"/>
      <c r="IHR179" s="565"/>
      <c r="IHS179" s="565"/>
      <c r="IHT179" s="565"/>
      <c r="IHU179" s="565"/>
      <c r="IHV179" s="565"/>
      <c r="IHW179" s="565"/>
      <c r="IHX179" s="565"/>
      <c r="IHY179" s="565"/>
      <c r="IHZ179" s="565"/>
      <c r="IIA179" s="565"/>
      <c r="IIB179" s="565"/>
      <c r="IIC179" s="565"/>
      <c r="IID179" s="565"/>
      <c r="IIE179" s="565"/>
      <c r="IIF179" s="565"/>
      <c r="IIG179" s="565"/>
      <c r="IIH179" s="565"/>
      <c r="III179" s="565"/>
      <c r="IIJ179" s="565"/>
      <c r="IIK179" s="565"/>
      <c r="IIL179" s="565"/>
      <c r="IIM179" s="565"/>
      <c r="IIN179" s="565"/>
      <c r="IIO179" s="565"/>
      <c r="IIP179" s="565"/>
      <c r="IIQ179" s="565"/>
      <c r="IIR179" s="565"/>
      <c r="IIS179" s="565"/>
      <c r="IIT179" s="565"/>
      <c r="IIU179" s="565"/>
      <c r="IIV179" s="565"/>
      <c r="IIW179" s="565"/>
      <c r="IIX179" s="565"/>
      <c r="IIY179" s="565"/>
      <c r="IIZ179" s="565"/>
      <c r="IJA179" s="565"/>
      <c r="IJB179" s="565"/>
      <c r="IJC179" s="565"/>
      <c r="IJD179" s="565"/>
      <c r="IJE179" s="565"/>
      <c r="IJF179" s="565"/>
      <c r="IJG179" s="565"/>
      <c r="IJH179" s="565"/>
      <c r="IJI179" s="565"/>
      <c r="IJJ179" s="565"/>
      <c r="IJK179" s="565"/>
      <c r="IJL179" s="565"/>
      <c r="IJM179" s="565"/>
      <c r="IJN179" s="565"/>
      <c r="IJO179" s="565"/>
      <c r="IJP179" s="565"/>
      <c r="IJQ179" s="565"/>
      <c r="IJR179" s="565"/>
      <c r="IJS179" s="565"/>
      <c r="IJT179" s="565"/>
      <c r="IJU179" s="565"/>
      <c r="IJV179" s="565"/>
      <c r="IJW179" s="565"/>
      <c r="IJX179" s="565"/>
      <c r="IJY179" s="565"/>
      <c r="IJZ179" s="565"/>
      <c r="IKA179" s="565"/>
      <c r="IKB179" s="565"/>
      <c r="IKC179" s="565"/>
      <c r="IKD179" s="565"/>
      <c r="IKE179" s="565"/>
      <c r="IKF179" s="565"/>
      <c r="IKG179" s="565"/>
      <c r="IKH179" s="565"/>
      <c r="IKI179" s="565"/>
      <c r="IKJ179" s="565"/>
      <c r="IKK179" s="565"/>
      <c r="IKL179" s="565"/>
      <c r="IKM179" s="565"/>
      <c r="IKN179" s="565"/>
      <c r="IKO179" s="565"/>
      <c r="IKP179" s="565"/>
      <c r="IKQ179" s="565"/>
      <c r="IKR179" s="565"/>
      <c r="IKS179" s="565"/>
      <c r="IKT179" s="565"/>
      <c r="IKU179" s="565"/>
      <c r="IKV179" s="565"/>
      <c r="IKW179" s="565"/>
      <c r="IKX179" s="565"/>
      <c r="IKY179" s="565"/>
      <c r="IKZ179" s="565"/>
      <c r="ILA179" s="565"/>
      <c r="ILB179" s="565"/>
      <c r="ILC179" s="565"/>
      <c r="ILD179" s="565"/>
      <c r="ILE179" s="565"/>
      <c r="ILF179" s="565"/>
      <c r="ILG179" s="565"/>
      <c r="ILH179" s="565"/>
      <c r="ILI179" s="565"/>
      <c r="ILJ179" s="565"/>
      <c r="ILK179" s="565"/>
      <c r="ILL179" s="565"/>
      <c r="ILM179" s="565"/>
      <c r="ILN179" s="565"/>
      <c r="ILO179" s="565"/>
      <c r="ILP179" s="565"/>
      <c r="ILQ179" s="565"/>
      <c r="ILR179" s="565"/>
      <c r="ILS179" s="565"/>
      <c r="ILT179" s="565"/>
      <c r="ILU179" s="565"/>
      <c r="ILV179" s="565"/>
      <c r="ILW179" s="565"/>
      <c r="ILX179" s="565"/>
      <c r="ILY179" s="565"/>
      <c r="ILZ179" s="565"/>
      <c r="IMA179" s="565"/>
      <c r="IMB179" s="565"/>
      <c r="IMC179" s="565"/>
      <c r="IMD179" s="565"/>
      <c r="IME179" s="565"/>
      <c r="IMF179" s="565"/>
      <c r="IMG179" s="565"/>
      <c r="IMH179" s="565"/>
      <c r="IMI179" s="565"/>
      <c r="IMJ179" s="565"/>
      <c r="IMK179" s="565"/>
      <c r="IML179" s="565"/>
      <c r="IMM179" s="565"/>
      <c r="IMN179" s="565"/>
      <c r="IMO179" s="565"/>
      <c r="IMP179" s="565"/>
      <c r="IMQ179" s="565"/>
      <c r="IMR179" s="565"/>
      <c r="IMS179" s="565"/>
      <c r="IMT179" s="565"/>
      <c r="IMU179" s="565"/>
      <c r="IMV179" s="565"/>
      <c r="IMW179" s="565"/>
      <c r="IMX179" s="565"/>
      <c r="IMY179" s="565"/>
      <c r="IMZ179" s="565"/>
      <c r="INA179" s="565"/>
      <c r="INB179" s="565"/>
      <c r="INC179" s="565"/>
      <c r="IND179" s="565"/>
      <c r="INE179" s="565"/>
      <c r="INF179" s="565"/>
      <c r="ING179" s="565"/>
      <c r="INH179" s="565"/>
      <c r="INI179" s="565"/>
      <c r="INJ179" s="565"/>
      <c r="INK179" s="565"/>
      <c r="INL179" s="565"/>
      <c r="INM179" s="565"/>
      <c r="INN179" s="565"/>
      <c r="INO179" s="565"/>
      <c r="INP179" s="565"/>
      <c r="INQ179" s="565"/>
      <c r="INR179" s="565"/>
      <c r="INS179" s="565"/>
      <c r="INT179" s="565"/>
      <c r="INU179" s="565"/>
      <c r="INV179" s="565"/>
      <c r="INW179" s="565"/>
      <c r="INX179" s="565"/>
      <c r="INY179" s="565"/>
      <c r="INZ179" s="565"/>
      <c r="IOA179" s="565"/>
      <c r="IOB179" s="565"/>
      <c r="IOC179" s="565"/>
      <c r="IOD179" s="565"/>
      <c r="IOE179" s="565"/>
      <c r="IOF179" s="565"/>
      <c r="IOG179" s="565"/>
      <c r="IOH179" s="565"/>
      <c r="IOI179" s="565"/>
      <c r="IOJ179" s="565"/>
      <c r="IOK179" s="565"/>
      <c r="IOL179" s="565"/>
      <c r="IOM179" s="565"/>
      <c r="ION179" s="565"/>
      <c r="IOO179" s="565"/>
      <c r="IOP179" s="565"/>
      <c r="IOQ179" s="565"/>
      <c r="IOR179" s="565"/>
      <c r="IOS179" s="565"/>
      <c r="IOT179" s="565"/>
      <c r="IOU179" s="565"/>
      <c r="IOV179" s="565"/>
      <c r="IOW179" s="565"/>
      <c r="IOX179" s="565"/>
      <c r="IOY179" s="565"/>
      <c r="IOZ179" s="565"/>
      <c r="IPA179" s="565"/>
      <c r="IPB179" s="565"/>
      <c r="IPC179" s="565"/>
      <c r="IPD179" s="565"/>
      <c r="IPE179" s="565"/>
      <c r="IPF179" s="565"/>
      <c r="IPG179" s="565"/>
      <c r="IPH179" s="565"/>
      <c r="IPI179" s="565"/>
      <c r="IPJ179" s="565"/>
      <c r="IPK179" s="565"/>
      <c r="IPL179" s="565"/>
      <c r="IPM179" s="565"/>
      <c r="IPN179" s="565"/>
      <c r="IPO179" s="565"/>
      <c r="IPP179" s="565"/>
      <c r="IPQ179" s="565"/>
      <c r="IPR179" s="565"/>
      <c r="IPS179" s="565"/>
      <c r="IPT179" s="565"/>
      <c r="IPU179" s="565"/>
      <c r="IPV179" s="565"/>
      <c r="IPW179" s="565"/>
      <c r="IPX179" s="565"/>
      <c r="IPY179" s="565"/>
      <c r="IPZ179" s="565"/>
      <c r="IQA179" s="565"/>
      <c r="IQB179" s="565"/>
      <c r="IQC179" s="565"/>
      <c r="IQD179" s="565"/>
      <c r="IQE179" s="565"/>
      <c r="IQF179" s="565"/>
      <c r="IQG179" s="565"/>
      <c r="IQH179" s="565"/>
      <c r="IQI179" s="565"/>
      <c r="IQJ179" s="565"/>
      <c r="IQK179" s="565"/>
      <c r="IQL179" s="565"/>
      <c r="IQM179" s="565"/>
      <c r="IQN179" s="565"/>
      <c r="IQO179" s="565"/>
      <c r="IQP179" s="565"/>
      <c r="IQQ179" s="565"/>
      <c r="IQR179" s="565"/>
      <c r="IQS179" s="565"/>
      <c r="IQT179" s="565"/>
      <c r="IQU179" s="565"/>
      <c r="IQV179" s="565"/>
      <c r="IQW179" s="565"/>
      <c r="IQX179" s="565"/>
      <c r="IQY179" s="565"/>
      <c r="IQZ179" s="565"/>
      <c r="IRA179" s="565"/>
      <c r="IRB179" s="565"/>
      <c r="IRC179" s="565"/>
      <c r="IRD179" s="565"/>
      <c r="IRE179" s="565"/>
      <c r="IRF179" s="565"/>
      <c r="IRG179" s="565"/>
      <c r="IRH179" s="565"/>
      <c r="IRI179" s="565"/>
      <c r="IRJ179" s="565"/>
      <c r="IRK179" s="565"/>
      <c r="IRL179" s="565"/>
      <c r="IRM179" s="565"/>
      <c r="IRN179" s="565"/>
      <c r="IRO179" s="565"/>
      <c r="IRP179" s="565"/>
      <c r="IRQ179" s="565"/>
      <c r="IRR179" s="565"/>
      <c r="IRS179" s="565"/>
      <c r="IRT179" s="565"/>
      <c r="IRU179" s="565"/>
      <c r="IRV179" s="565"/>
      <c r="IRW179" s="565"/>
      <c r="IRX179" s="565"/>
      <c r="IRY179" s="565"/>
      <c r="IRZ179" s="565"/>
      <c r="ISA179" s="565"/>
      <c r="ISB179" s="565"/>
      <c r="ISC179" s="565"/>
      <c r="ISD179" s="565"/>
      <c r="ISE179" s="565"/>
      <c r="ISF179" s="565"/>
      <c r="ISG179" s="565"/>
      <c r="ISH179" s="565"/>
      <c r="ISI179" s="565"/>
      <c r="ISJ179" s="565"/>
      <c r="ISK179" s="565"/>
      <c r="ISL179" s="565"/>
      <c r="ISM179" s="565"/>
      <c r="ISN179" s="565"/>
      <c r="ISO179" s="565"/>
      <c r="ISP179" s="565"/>
      <c r="ISQ179" s="565"/>
      <c r="ISR179" s="565"/>
      <c r="ISS179" s="565"/>
      <c r="IST179" s="565"/>
      <c r="ISU179" s="565"/>
      <c r="ISV179" s="565"/>
      <c r="ISW179" s="565"/>
      <c r="ISX179" s="565"/>
      <c r="ISY179" s="565"/>
      <c r="ISZ179" s="565"/>
      <c r="ITA179" s="565"/>
      <c r="ITB179" s="565"/>
      <c r="ITC179" s="565"/>
      <c r="ITD179" s="565"/>
      <c r="ITE179" s="565"/>
      <c r="ITF179" s="565"/>
      <c r="ITG179" s="565"/>
      <c r="ITH179" s="565"/>
      <c r="ITI179" s="565"/>
      <c r="ITJ179" s="565"/>
      <c r="ITK179" s="565"/>
      <c r="ITL179" s="565"/>
      <c r="ITM179" s="565"/>
      <c r="ITN179" s="565"/>
      <c r="ITO179" s="565"/>
      <c r="ITP179" s="565"/>
      <c r="ITQ179" s="565"/>
      <c r="ITR179" s="565"/>
      <c r="ITS179" s="565"/>
      <c r="ITT179" s="565"/>
      <c r="ITU179" s="565"/>
      <c r="ITV179" s="565"/>
      <c r="ITW179" s="565"/>
      <c r="ITX179" s="565"/>
      <c r="ITY179" s="565"/>
      <c r="ITZ179" s="565"/>
      <c r="IUA179" s="565"/>
      <c r="IUB179" s="565"/>
      <c r="IUC179" s="565"/>
      <c r="IUD179" s="565"/>
      <c r="IUE179" s="565"/>
      <c r="IUF179" s="565"/>
      <c r="IUG179" s="565"/>
      <c r="IUH179" s="565"/>
      <c r="IUI179" s="565"/>
      <c r="IUJ179" s="565"/>
      <c r="IUK179" s="565"/>
      <c r="IUL179" s="565"/>
      <c r="IUM179" s="565"/>
      <c r="IUN179" s="565"/>
      <c r="IUO179" s="565"/>
      <c r="IUP179" s="565"/>
      <c r="IUQ179" s="565"/>
      <c r="IUR179" s="565"/>
      <c r="IUS179" s="565"/>
      <c r="IUT179" s="565"/>
      <c r="IUU179" s="565"/>
      <c r="IUV179" s="565"/>
      <c r="IUW179" s="565"/>
      <c r="IUX179" s="565"/>
      <c r="IUY179" s="565"/>
      <c r="IUZ179" s="565"/>
      <c r="IVA179" s="565"/>
      <c r="IVB179" s="565"/>
      <c r="IVC179" s="565"/>
      <c r="IVD179" s="565"/>
      <c r="IVE179" s="565"/>
      <c r="IVF179" s="565"/>
      <c r="IVG179" s="565"/>
      <c r="IVH179" s="565"/>
      <c r="IVI179" s="565"/>
      <c r="IVJ179" s="565"/>
      <c r="IVK179" s="565"/>
      <c r="IVL179" s="565"/>
      <c r="IVM179" s="565"/>
      <c r="IVN179" s="565"/>
      <c r="IVO179" s="565"/>
      <c r="IVP179" s="565"/>
      <c r="IVQ179" s="565"/>
      <c r="IVR179" s="565"/>
      <c r="IVS179" s="565"/>
      <c r="IVT179" s="565"/>
      <c r="IVU179" s="565"/>
      <c r="IVV179" s="565"/>
      <c r="IVW179" s="565"/>
      <c r="IVX179" s="565"/>
      <c r="IVY179" s="565"/>
      <c r="IVZ179" s="565"/>
      <c r="IWA179" s="565"/>
      <c r="IWB179" s="565"/>
      <c r="IWC179" s="565"/>
      <c r="IWD179" s="565"/>
      <c r="IWE179" s="565"/>
      <c r="IWF179" s="565"/>
      <c r="IWG179" s="565"/>
      <c r="IWH179" s="565"/>
      <c r="IWI179" s="565"/>
      <c r="IWJ179" s="565"/>
      <c r="IWK179" s="565"/>
      <c r="IWL179" s="565"/>
      <c r="IWM179" s="565"/>
      <c r="IWN179" s="565"/>
      <c r="IWO179" s="565"/>
      <c r="IWP179" s="565"/>
      <c r="IWQ179" s="565"/>
      <c r="IWR179" s="565"/>
      <c r="IWS179" s="565"/>
      <c r="IWT179" s="565"/>
      <c r="IWU179" s="565"/>
      <c r="IWV179" s="565"/>
      <c r="IWW179" s="565"/>
      <c r="IWX179" s="565"/>
      <c r="IWY179" s="565"/>
      <c r="IWZ179" s="565"/>
      <c r="IXA179" s="565"/>
      <c r="IXB179" s="565"/>
      <c r="IXC179" s="565"/>
      <c r="IXD179" s="565"/>
      <c r="IXE179" s="565"/>
      <c r="IXF179" s="565"/>
      <c r="IXG179" s="565"/>
      <c r="IXH179" s="565"/>
      <c r="IXI179" s="565"/>
      <c r="IXJ179" s="565"/>
      <c r="IXK179" s="565"/>
      <c r="IXL179" s="565"/>
      <c r="IXM179" s="565"/>
      <c r="IXN179" s="565"/>
      <c r="IXO179" s="565"/>
      <c r="IXP179" s="565"/>
      <c r="IXQ179" s="565"/>
      <c r="IXR179" s="565"/>
      <c r="IXS179" s="565"/>
      <c r="IXT179" s="565"/>
      <c r="IXU179" s="565"/>
      <c r="IXV179" s="565"/>
      <c r="IXW179" s="565"/>
      <c r="IXX179" s="565"/>
      <c r="IXY179" s="565"/>
      <c r="IXZ179" s="565"/>
      <c r="IYA179" s="565"/>
      <c r="IYB179" s="565"/>
      <c r="IYC179" s="565"/>
      <c r="IYD179" s="565"/>
      <c r="IYE179" s="565"/>
      <c r="IYF179" s="565"/>
      <c r="IYG179" s="565"/>
      <c r="IYH179" s="565"/>
      <c r="IYI179" s="565"/>
      <c r="IYJ179" s="565"/>
      <c r="IYK179" s="565"/>
      <c r="IYL179" s="565"/>
      <c r="IYM179" s="565"/>
      <c r="IYN179" s="565"/>
      <c r="IYO179" s="565"/>
      <c r="IYP179" s="565"/>
      <c r="IYQ179" s="565"/>
      <c r="IYR179" s="565"/>
      <c r="IYS179" s="565"/>
      <c r="IYT179" s="565"/>
      <c r="IYU179" s="565"/>
      <c r="IYV179" s="565"/>
      <c r="IYW179" s="565"/>
      <c r="IYX179" s="565"/>
      <c r="IYY179" s="565"/>
      <c r="IYZ179" s="565"/>
      <c r="IZA179" s="565"/>
      <c r="IZB179" s="565"/>
      <c r="IZC179" s="565"/>
      <c r="IZD179" s="565"/>
      <c r="IZE179" s="565"/>
      <c r="IZF179" s="565"/>
      <c r="IZG179" s="565"/>
      <c r="IZH179" s="565"/>
      <c r="IZI179" s="565"/>
      <c r="IZJ179" s="565"/>
      <c r="IZK179" s="565"/>
      <c r="IZL179" s="565"/>
      <c r="IZM179" s="565"/>
      <c r="IZN179" s="565"/>
      <c r="IZO179" s="565"/>
      <c r="IZP179" s="565"/>
      <c r="IZQ179" s="565"/>
      <c r="IZR179" s="565"/>
      <c r="IZS179" s="565"/>
      <c r="IZT179" s="565"/>
      <c r="IZU179" s="565"/>
      <c r="IZV179" s="565"/>
      <c r="IZW179" s="565"/>
      <c r="IZX179" s="565"/>
      <c r="IZY179" s="565"/>
      <c r="IZZ179" s="565"/>
      <c r="JAA179" s="565"/>
      <c r="JAB179" s="565"/>
      <c r="JAC179" s="565"/>
      <c r="JAD179" s="565"/>
      <c r="JAE179" s="565"/>
      <c r="JAF179" s="565"/>
      <c r="JAG179" s="565"/>
      <c r="JAH179" s="565"/>
      <c r="JAI179" s="565"/>
      <c r="JAJ179" s="565"/>
      <c r="JAK179" s="565"/>
      <c r="JAL179" s="565"/>
      <c r="JAM179" s="565"/>
      <c r="JAN179" s="565"/>
      <c r="JAO179" s="565"/>
      <c r="JAP179" s="565"/>
      <c r="JAQ179" s="565"/>
      <c r="JAR179" s="565"/>
      <c r="JAS179" s="565"/>
      <c r="JAT179" s="565"/>
      <c r="JAU179" s="565"/>
      <c r="JAV179" s="565"/>
      <c r="JAW179" s="565"/>
      <c r="JAX179" s="565"/>
      <c r="JAY179" s="565"/>
      <c r="JAZ179" s="565"/>
      <c r="JBA179" s="565"/>
      <c r="JBB179" s="565"/>
      <c r="JBC179" s="565"/>
      <c r="JBD179" s="565"/>
      <c r="JBE179" s="565"/>
      <c r="JBF179" s="565"/>
      <c r="JBG179" s="565"/>
      <c r="JBH179" s="565"/>
      <c r="JBI179" s="565"/>
      <c r="JBJ179" s="565"/>
      <c r="JBK179" s="565"/>
      <c r="JBL179" s="565"/>
      <c r="JBM179" s="565"/>
      <c r="JBN179" s="565"/>
      <c r="JBO179" s="565"/>
      <c r="JBP179" s="565"/>
      <c r="JBQ179" s="565"/>
      <c r="JBR179" s="565"/>
      <c r="JBS179" s="565"/>
      <c r="JBT179" s="565"/>
      <c r="JBU179" s="565"/>
      <c r="JBV179" s="565"/>
      <c r="JBW179" s="565"/>
      <c r="JBX179" s="565"/>
      <c r="JBY179" s="565"/>
      <c r="JBZ179" s="565"/>
      <c r="JCA179" s="565"/>
      <c r="JCB179" s="565"/>
      <c r="JCC179" s="565"/>
      <c r="JCD179" s="565"/>
      <c r="JCE179" s="565"/>
      <c r="JCF179" s="565"/>
      <c r="JCG179" s="565"/>
      <c r="JCH179" s="565"/>
      <c r="JCI179" s="565"/>
      <c r="JCJ179" s="565"/>
      <c r="JCK179" s="565"/>
      <c r="JCL179" s="565"/>
      <c r="JCM179" s="565"/>
      <c r="JCN179" s="565"/>
      <c r="JCO179" s="565"/>
      <c r="JCP179" s="565"/>
      <c r="JCQ179" s="565"/>
      <c r="JCR179" s="565"/>
      <c r="JCS179" s="565"/>
      <c r="JCT179" s="565"/>
      <c r="JCU179" s="565"/>
      <c r="JCV179" s="565"/>
      <c r="JCW179" s="565"/>
      <c r="JCX179" s="565"/>
      <c r="JCY179" s="565"/>
      <c r="JCZ179" s="565"/>
      <c r="JDA179" s="565"/>
      <c r="JDB179" s="565"/>
      <c r="JDC179" s="565"/>
      <c r="JDD179" s="565"/>
      <c r="JDE179" s="565"/>
      <c r="JDF179" s="565"/>
      <c r="JDG179" s="565"/>
      <c r="JDH179" s="565"/>
      <c r="JDI179" s="565"/>
      <c r="JDJ179" s="565"/>
      <c r="JDK179" s="565"/>
      <c r="JDL179" s="565"/>
      <c r="JDM179" s="565"/>
      <c r="JDN179" s="565"/>
      <c r="JDO179" s="565"/>
      <c r="JDP179" s="565"/>
      <c r="JDQ179" s="565"/>
      <c r="JDR179" s="565"/>
      <c r="JDS179" s="565"/>
      <c r="JDT179" s="565"/>
      <c r="JDU179" s="565"/>
      <c r="JDV179" s="565"/>
      <c r="JDW179" s="565"/>
      <c r="JDX179" s="565"/>
      <c r="JDY179" s="565"/>
      <c r="JDZ179" s="565"/>
      <c r="JEA179" s="565"/>
      <c r="JEB179" s="565"/>
      <c r="JEC179" s="565"/>
      <c r="JED179" s="565"/>
      <c r="JEE179" s="565"/>
      <c r="JEF179" s="565"/>
      <c r="JEG179" s="565"/>
      <c r="JEH179" s="565"/>
      <c r="JEI179" s="565"/>
      <c r="JEJ179" s="565"/>
      <c r="JEK179" s="565"/>
      <c r="JEL179" s="565"/>
      <c r="JEM179" s="565"/>
      <c r="JEN179" s="565"/>
      <c r="JEO179" s="565"/>
      <c r="JEP179" s="565"/>
      <c r="JEQ179" s="565"/>
      <c r="JER179" s="565"/>
      <c r="JES179" s="565"/>
      <c r="JET179" s="565"/>
      <c r="JEU179" s="565"/>
      <c r="JEV179" s="565"/>
      <c r="JEW179" s="565"/>
      <c r="JEX179" s="565"/>
      <c r="JEY179" s="565"/>
      <c r="JEZ179" s="565"/>
      <c r="JFA179" s="565"/>
      <c r="JFB179" s="565"/>
      <c r="JFC179" s="565"/>
      <c r="JFD179" s="565"/>
      <c r="JFE179" s="565"/>
      <c r="JFF179" s="565"/>
      <c r="JFG179" s="565"/>
      <c r="JFH179" s="565"/>
      <c r="JFI179" s="565"/>
      <c r="JFJ179" s="565"/>
      <c r="JFK179" s="565"/>
      <c r="JFL179" s="565"/>
      <c r="JFM179" s="565"/>
      <c r="JFN179" s="565"/>
      <c r="JFO179" s="565"/>
      <c r="JFP179" s="565"/>
      <c r="JFQ179" s="565"/>
      <c r="JFR179" s="565"/>
      <c r="JFS179" s="565"/>
      <c r="JFT179" s="565"/>
      <c r="JFU179" s="565"/>
      <c r="JFV179" s="565"/>
      <c r="JFW179" s="565"/>
      <c r="JFX179" s="565"/>
      <c r="JFY179" s="565"/>
      <c r="JFZ179" s="565"/>
      <c r="JGA179" s="565"/>
      <c r="JGB179" s="565"/>
      <c r="JGC179" s="565"/>
      <c r="JGD179" s="565"/>
      <c r="JGE179" s="565"/>
      <c r="JGF179" s="565"/>
      <c r="JGG179" s="565"/>
      <c r="JGH179" s="565"/>
      <c r="JGI179" s="565"/>
      <c r="JGJ179" s="565"/>
      <c r="JGK179" s="565"/>
      <c r="JGL179" s="565"/>
      <c r="JGM179" s="565"/>
      <c r="JGN179" s="565"/>
      <c r="JGO179" s="565"/>
      <c r="JGP179" s="565"/>
      <c r="JGQ179" s="565"/>
      <c r="JGR179" s="565"/>
      <c r="JGS179" s="565"/>
      <c r="JGT179" s="565"/>
      <c r="JGU179" s="565"/>
      <c r="JGV179" s="565"/>
      <c r="JGW179" s="565"/>
      <c r="JGX179" s="565"/>
      <c r="JGY179" s="565"/>
      <c r="JGZ179" s="565"/>
      <c r="JHA179" s="565"/>
      <c r="JHB179" s="565"/>
      <c r="JHC179" s="565"/>
      <c r="JHD179" s="565"/>
      <c r="JHE179" s="565"/>
      <c r="JHF179" s="565"/>
      <c r="JHG179" s="565"/>
      <c r="JHH179" s="565"/>
      <c r="JHI179" s="565"/>
      <c r="JHJ179" s="565"/>
      <c r="JHK179" s="565"/>
      <c r="JHL179" s="565"/>
      <c r="JHM179" s="565"/>
      <c r="JHN179" s="565"/>
      <c r="JHO179" s="565"/>
      <c r="JHP179" s="565"/>
      <c r="JHQ179" s="565"/>
      <c r="JHR179" s="565"/>
      <c r="JHS179" s="565"/>
      <c r="JHT179" s="565"/>
      <c r="JHU179" s="565"/>
      <c r="JHV179" s="565"/>
      <c r="JHW179" s="565"/>
      <c r="JHX179" s="565"/>
      <c r="JHY179" s="565"/>
      <c r="JHZ179" s="565"/>
      <c r="JIA179" s="565"/>
      <c r="JIB179" s="565"/>
      <c r="JIC179" s="565"/>
      <c r="JID179" s="565"/>
      <c r="JIE179" s="565"/>
      <c r="JIF179" s="565"/>
      <c r="JIG179" s="565"/>
      <c r="JIH179" s="565"/>
      <c r="JII179" s="565"/>
      <c r="JIJ179" s="565"/>
      <c r="JIK179" s="565"/>
      <c r="JIL179" s="565"/>
      <c r="JIM179" s="565"/>
      <c r="JIN179" s="565"/>
      <c r="JIO179" s="565"/>
      <c r="JIP179" s="565"/>
      <c r="JIQ179" s="565"/>
      <c r="JIR179" s="565"/>
      <c r="JIS179" s="565"/>
      <c r="JIT179" s="565"/>
      <c r="JIU179" s="565"/>
      <c r="JIV179" s="565"/>
      <c r="JIW179" s="565"/>
      <c r="JIX179" s="565"/>
      <c r="JIY179" s="565"/>
      <c r="JIZ179" s="565"/>
      <c r="JJA179" s="565"/>
      <c r="JJB179" s="565"/>
      <c r="JJC179" s="565"/>
      <c r="JJD179" s="565"/>
      <c r="JJE179" s="565"/>
      <c r="JJF179" s="565"/>
      <c r="JJG179" s="565"/>
      <c r="JJH179" s="565"/>
      <c r="JJI179" s="565"/>
      <c r="JJJ179" s="565"/>
      <c r="JJK179" s="565"/>
      <c r="JJL179" s="565"/>
      <c r="JJM179" s="565"/>
      <c r="JJN179" s="565"/>
      <c r="JJO179" s="565"/>
      <c r="JJP179" s="565"/>
      <c r="JJQ179" s="565"/>
      <c r="JJR179" s="565"/>
      <c r="JJS179" s="565"/>
      <c r="JJT179" s="565"/>
      <c r="JJU179" s="565"/>
      <c r="JJV179" s="565"/>
      <c r="JJW179" s="565"/>
      <c r="JJX179" s="565"/>
      <c r="JJY179" s="565"/>
      <c r="JJZ179" s="565"/>
      <c r="JKA179" s="565"/>
      <c r="JKB179" s="565"/>
      <c r="JKC179" s="565"/>
      <c r="JKD179" s="565"/>
      <c r="JKE179" s="565"/>
      <c r="JKF179" s="565"/>
      <c r="JKG179" s="565"/>
      <c r="JKH179" s="565"/>
      <c r="JKI179" s="565"/>
      <c r="JKJ179" s="565"/>
      <c r="JKK179" s="565"/>
      <c r="JKL179" s="565"/>
      <c r="JKM179" s="565"/>
      <c r="JKN179" s="565"/>
      <c r="JKO179" s="565"/>
      <c r="JKP179" s="565"/>
      <c r="JKQ179" s="565"/>
      <c r="JKR179" s="565"/>
      <c r="JKS179" s="565"/>
      <c r="JKT179" s="565"/>
      <c r="JKU179" s="565"/>
      <c r="JKV179" s="565"/>
      <c r="JKW179" s="565"/>
      <c r="JKX179" s="565"/>
      <c r="JKY179" s="565"/>
      <c r="JKZ179" s="565"/>
      <c r="JLA179" s="565"/>
      <c r="JLB179" s="565"/>
      <c r="JLC179" s="565"/>
      <c r="JLD179" s="565"/>
      <c r="JLE179" s="565"/>
      <c r="JLF179" s="565"/>
      <c r="JLG179" s="565"/>
      <c r="JLH179" s="565"/>
      <c r="JLI179" s="565"/>
      <c r="JLJ179" s="565"/>
      <c r="JLK179" s="565"/>
      <c r="JLL179" s="565"/>
      <c r="JLM179" s="565"/>
      <c r="JLN179" s="565"/>
      <c r="JLO179" s="565"/>
      <c r="JLP179" s="565"/>
      <c r="JLQ179" s="565"/>
      <c r="JLR179" s="565"/>
      <c r="JLS179" s="565"/>
      <c r="JLT179" s="565"/>
      <c r="JLU179" s="565"/>
      <c r="JLV179" s="565"/>
      <c r="JLW179" s="565"/>
      <c r="JLX179" s="565"/>
      <c r="JLY179" s="565"/>
      <c r="JLZ179" s="565"/>
      <c r="JMA179" s="565"/>
      <c r="JMB179" s="565"/>
      <c r="JMC179" s="565"/>
      <c r="JMD179" s="565"/>
      <c r="JME179" s="565"/>
      <c r="JMF179" s="565"/>
      <c r="JMG179" s="565"/>
      <c r="JMH179" s="565"/>
      <c r="JMI179" s="565"/>
      <c r="JMJ179" s="565"/>
      <c r="JMK179" s="565"/>
      <c r="JML179" s="565"/>
      <c r="JMM179" s="565"/>
      <c r="JMN179" s="565"/>
      <c r="JMO179" s="565"/>
      <c r="JMP179" s="565"/>
      <c r="JMQ179" s="565"/>
      <c r="JMR179" s="565"/>
      <c r="JMS179" s="565"/>
      <c r="JMT179" s="565"/>
      <c r="JMU179" s="565"/>
      <c r="JMV179" s="565"/>
      <c r="JMW179" s="565"/>
      <c r="JMX179" s="565"/>
      <c r="JMY179" s="565"/>
      <c r="JMZ179" s="565"/>
      <c r="JNA179" s="565"/>
      <c r="JNB179" s="565"/>
      <c r="JNC179" s="565"/>
      <c r="JND179" s="565"/>
      <c r="JNE179" s="565"/>
      <c r="JNF179" s="565"/>
      <c r="JNG179" s="565"/>
      <c r="JNH179" s="565"/>
      <c r="JNI179" s="565"/>
      <c r="JNJ179" s="565"/>
      <c r="JNK179" s="565"/>
      <c r="JNL179" s="565"/>
      <c r="JNM179" s="565"/>
      <c r="JNN179" s="565"/>
      <c r="JNO179" s="565"/>
      <c r="JNP179" s="565"/>
      <c r="JNQ179" s="565"/>
      <c r="JNR179" s="565"/>
      <c r="JNS179" s="565"/>
      <c r="JNT179" s="565"/>
      <c r="JNU179" s="565"/>
      <c r="JNV179" s="565"/>
      <c r="JNW179" s="565"/>
      <c r="JNX179" s="565"/>
      <c r="JNY179" s="565"/>
      <c r="JNZ179" s="565"/>
      <c r="JOA179" s="565"/>
      <c r="JOB179" s="565"/>
      <c r="JOC179" s="565"/>
      <c r="JOD179" s="565"/>
      <c r="JOE179" s="565"/>
      <c r="JOF179" s="565"/>
      <c r="JOG179" s="565"/>
      <c r="JOH179" s="565"/>
      <c r="JOI179" s="565"/>
      <c r="JOJ179" s="565"/>
      <c r="JOK179" s="565"/>
      <c r="JOL179" s="565"/>
      <c r="JOM179" s="565"/>
      <c r="JON179" s="565"/>
      <c r="JOO179" s="565"/>
      <c r="JOP179" s="565"/>
      <c r="JOQ179" s="565"/>
      <c r="JOR179" s="565"/>
      <c r="JOS179" s="565"/>
      <c r="JOT179" s="565"/>
      <c r="JOU179" s="565"/>
      <c r="JOV179" s="565"/>
      <c r="JOW179" s="565"/>
      <c r="JOX179" s="565"/>
      <c r="JOY179" s="565"/>
      <c r="JOZ179" s="565"/>
      <c r="JPA179" s="565"/>
      <c r="JPB179" s="565"/>
      <c r="JPC179" s="565"/>
      <c r="JPD179" s="565"/>
      <c r="JPE179" s="565"/>
      <c r="JPF179" s="565"/>
      <c r="JPG179" s="565"/>
      <c r="JPH179" s="565"/>
      <c r="JPI179" s="565"/>
      <c r="JPJ179" s="565"/>
      <c r="JPK179" s="565"/>
      <c r="JPL179" s="565"/>
      <c r="JPM179" s="565"/>
      <c r="JPN179" s="565"/>
      <c r="JPO179" s="565"/>
      <c r="JPP179" s="565"/>
      <c r="JPQ179" s="565"/>
      <c r="JPR179" s="565"/>
      <c r="JPS179" s="565"/>
      <c r="JPT179" s="565"/>
      <c r="JPU179" s="565"/>
      <c r="JPV179" s="565"/>
      <c r="JPW179" s="565"/>
      <c r="JPX179" s="565"/>
      <c r="JPY179" s="565"/>
      <c r="JPZ179" s="565"/>
      <c r="JQA179" s="565"/>
      <c r="JQB179" s="565"/>
      <c r="JQC179" s="565"/>
      <c r="JQD179" s="565"/>
      <c r="JQE179" s="565"/>
      <c r="JQF179" s="565"/>
      <c r="JQG179" s="565"/>
      <c r="JQH179" s="565"/>
      <c r="JQI179" s="565"/>
      <c r="JQJ179" s="565"/>
      <c r="JQK179" s="565"/>
      <c r="JQL179" s="565"/>
      <c r="JQM179" s="565"/>
      <c r="JQN179" s="565"/>
      <c r="JQO179" s="565"/>
      <c r="JQP179" s="565"/>
      <c r="JQQ179" s="565"/>
      <c r="JQR179" s="565"/>
      <c r="JQS179" s="565"/>
      <c r="JQT179" s="565"/>
      <c r="JQU179" s="565"/>
      <c r="JQV179" s="565"/>
      <c r="JQW179" s="565"/>
      <c r="JQX179" s="565"/>
      <c r="JQY179" s="565"/>
      <c r="JQZ179" s="565"/>
      <c r="JRA179" s="565"/>
      <c r="JRB179" s="565"/>
      <c r="JRC179" s="565"/>
      <c r="JRD179" s="565"/>
      <c r="JRE179" s="565"/>
      <c r="JRF179" s="565"/>
      <c r="JRG179" s="565"/>
      <c r="JRH179" s="565"/>
      <c r="JRI179" s="565"/>
      <c r="JRJ179" s="565"/>
      <c r="JRK179" s="565"/>
      <c r="JRL179" s="565"/>
      <c r="JRM179" s="565"/>
      <c r="JRN179" s="565"/>
      <c r="JRO179" s="565"/>
      <c r="JRP179" s="565"/>
      <c r="JRQ179" s="565"/>
      <c r="JRR179" s="565"/>
      <c r="JRS179" s="565"/>
      <c r="JRT179" s="565"/>
      <c r="JRU179" s="565"/>
      <c r="JRV179" s="565"/>
      <c r="JRW179" s="565"/>
      <c r="JRX179" s="565"/>
      <c r="JRY179" s="565"/>
      <c r="JRZ179" s="565"/>
      <c r="JSA179" s="565"/>
      <c r="JSB179" s="565"/>
      <c r="JSC179" s="565"/>
      <c r="JSD179" s="565"/>
      <c r="JSE179" s="565"/>
      <c r="JSF179" s="565"/>
      <c r="JSG179" s="565"/>
      <c r="JSH179" s="565"/>
      <c r="JSI179" s="565"/>
      <c r="JSJ179" s="565"/>
      <c r="JSK179" s="565"/>
      <c r="JSL179" s="565"/>
      <c r="JSM179" s="565"/>
      <c r="JSN179" s="565"/>
      <c r="JSO179" s="565"/>
      <c r="JSP179" s="565"/>
      <c r="JSQ179" s="565"/>
      <c r="JSR179" s="565"/>
      <c r="JSS179" s="565"/>
      <c r="JST179" s="565"/>
      <c r="JSU179" s="565"/>
      <c r="JSV179" s="565"/>
      <c r="JSW179" s="565"/>
      <c r="JSX179" s="565"/>
      <c r="JSY179" s="565"/>
      <c r="JSZ179" s="565"/>
      <c r="JTA179" s="565"/>
      <c r="JTB179" s="565"/>
      <c r="JTC179" s="565"/>
      <c r="JTD179" s="565"/>
      <c r="JTE179" s="565"/>
      <c r="JTF179" s="565"/>
      <c r="JTG179" s="565"/>
      <c r="JTH179" s="565"/>
      <c r="JTI179" s="565"/>
      <c r="JTJ179" s="565"/>
      <c r="JTK179" s="565"/>
      <c r="JTL179" s="565"/>
      <c r="JTM179" s="565"/>
      <c r="JTN179" s="565"/>
      <c r="JTO179" s="565"/>
      <c r="JTP179" s="565"/>
      <c r="JTQ179" s="565"/>
      <c r="JTR179" s="565"/>
      <c r="JTS179" s="565"/>
      <c r="JTT179" s="565"/>
      <c r="JTU179" s="565"/>
      <c r="JTV179" s="565"/>
      <c r="JTW179" s="565"/>
      <c r="JTX179" s="565"/>
      <c r="JTY179" s="565"/>
      <c r="JTZ179" s="565"/>
      <c r="JUA179" s="565"/>
      <c r="JUB179" s="565"/>
      <c r="JUC179" s="565"/>
      <c r="JUD179" s="565"/>
      <c r="JUE179" s="565"/>
      <c r="JUF179" s="565"/>
      <c r="JUG179" s="565"/>
      <c r="JUH179" s="565"/>
      <c r="JUI179" s="565"/>
      <c r="JUJ179" s="565"/>
      <c r="JUK179" s="565"/>
      <c r="JUL179" s="565"/>
      <c r="JUM179" s="565"/>
      <c r="JUN179" s="565"/>
      <c r="JUO179" s="565"/>
      <c r="JUP179" s="565"/>
      <c r="JUQ179" s="565"/>
      <c r="JUR179" s="565"/>
      <c r="JUS179" s="565"/>
      <c r="JUT179" s="565"/>
      <c r="JUU179" s="565"/>
      <c r="JUV179" s="565"/>
      <c r="JUW179" s="565"/>
      <c r="JUX179" s="565"/>
      <c r="JUY179" s="565"/>
      <c r="JUZ179" s="565"/>
      <c r="JVA179" s="565"/>
      <c r="JVB179" s="565"/>
      <c r="JVC179" s="565"/>
      <c r="JVD179" s="565"/>
      <c r="JVE179" s="565"/>
      <c r="JVF179" s="565"/>
      <c r="JVG179" s="565"/>
      <c r="JVH179" s="565"/>
      <c r="JVI179" s="565"/>
      <c r="JVJ179" s="565"/>
      <c r="JVK179" s="565"/>
      <c r="JVL179" s="565"/>
      <c r="JVM179" s="565"/>
      <c r="JVN179" s="565"/>
      <c r="JVO179" s="565"/>
      <c r="JVP179" s="565"/>
      <c r="JVQ179" s="565"/>
      <c r="JVR179" s="565"/>
      <c r="JVS179" s="565"/>
      <c r="JVT179" s="565"/>
      <c r="JVU179" s="565"/>
      <c r="JVV179" s="565"/>
      <c r="JVW179" s="565"/>
      <c r="JVX179" s="565"/>
      <c r="JVY179" s="565"/>
      <c r="JVZ179" s="565"/>
      <c r="JWA179" s="565"/>
      <c r="JWB179" s="565"/>
      <c r="JWC179" s="565"/>
      <c r="JWD179" s="565"/>
      <c r="JWE179" s="565"/>
      <c r="JWF179" s="565"/>
      <c r="JWG179" s="565"/>
      <c r="JWH179" s="565"/>
      <c r="JWI179" s="565"/>
      <c r="JWJ179" s="565"/>
      <c r="JWK179" s="565"/>
      <c r="JWL179" s="565"/>
      <c r="JWM179" s="565"/>
      <c r="JWN179" s="565"/>
      <c r="JWO179" s="565"/>
      <c r="JWP179" s="565"/>
      <c r="JWQ179" s="565"/>
      <c r="JWR179" s="565"/>
      <c r="JWS179" s="565"/>
      <c r="JWT179" s="565"/>
      <c r="JWU179" s="565"/>
      <c r="JWV179" s="565"/>
      <c r="JWW179" s="565"/>
      <c r="JWX179" s="565"/>
      <c r="JWY179" s="565"/>
      <c r="JWZ179" s="565"/>
      <c r="JXA179" s="565"/>
      <c r="JXB179" s="565"/>
      <c r="JXC179" s="565"/>
      <c r="JXD179" s="565"/>
      <c r="JXE179" s="565"/>
      <c r="JXF179" s="565"/>
      <c r="JXG179" s="565"/>
      <c r="JXH179" s="565"/>
      <c r="JXI179" s="565"/>
      <c r="JXJ179" s="565"/>
      <c r="JXK179" s="565"/>
      <c r="JXL179" s="565"/>
      <c r="JXM179" s="565"/>
      <c r="JXN179" s="565"/>
      <c r="JXO179" s="565"/>
      <c r="JXP179" s="565"/>
      <c r="JXQ179" s="565"/>
      <c r="JXR179" s="565"/>
      <c r="JXS179" s="565"/>
      <c r="JXT179" s="565"/>
      <c r="JXU179" s="565"/>
      <c r="JXV179" s="565"/>
      <c r="JXW179" s="565"/>
      <c r="JXX179" s="565"/>
      <c r="JXY179" s="565"/>
      <c r="JXZ179" s="565"/>
      <c r="JYA179" s="565"/>
      <c r="JYB179" s="565"/>
      <c r="JYC179" s="565"/>
      <c r="JYD179" s="565"/>
      <c r="JYE179" s="565"/>
      <c r="JYF179" s="565"/>
      <c r="JYG179" s="565"/>
      <c r="JYH179" s="565"/>
      <c r="JYI179" s="565"/>
      <c r="JYJ179" s="565"/>
      <c r="JYK179" s="565"/>
      <c r="JYL179" s="565"/>
      <c r="JYM179" s="565"/>
      <c r="JYN179" s="565"/>
      <c r="JYO179" s="565"/>
      <c r="JYP179" s="565"/>
      <c r="JYQ179" s="565"/>
      <c r="JYR179" s="565"/>
      <c r="JYS179" s="565"/>
      <c r="JYT179" s="565"/>
      <c r="JYU179" s="565"/>
      <c r="JYV179" s="565"/>
      <c r="JYW179" s="565"/>
      <c r="JYX179" s="565"/>
      <c r="JYY179" s="565"/>
      <c r="JYZ179" s="565"/>
      <c r="JZA179" s="565"/>
      <c r="JZB179" s="565"/>
      <c r="JZC179" s="565"/>
      <c r="JZD179" s="565"/>
      <c r="JZE179" s="565"/>
      <c r="JZF179" s="565"/>
      <c r="JZG179" s="565"/>
      <c r="JZH179" s="565"/>
      <c r="JZI179" s="565"/>
      <c r="JZJ179" s="565"/>
      <c r="JZK179" s="565"/>
      <c r="JZL179" s="565"/>
      <c r="JZM179" s="565"/>
      <c r="JZN179" s="565"/>
      <c r="JZO179" s="565"/>
      <c r="JZP179" s="565"/>
      <c r="JZQ179" s="565"/>
      <c r="JZR179" s="565"/>
      <c r="JZS179" s="565"/>
      <c r="JZT179" s="565"/>
      <c r="JZU179" s="565"/>
      <c r="JZV179" s="565"/>
      <c r="JZW179" s="565"/>
      <c r="JZX179" s="565"/>
      <c r="JZY179" s="565"/>
      <c r="JZZ179" s="565"/>
      <c r="KAA179" s="565"/>
      <c r="KAB179" s="565"/>
      <c r="KAC179" s="565"/>
      <c r="KAD179" s="565"/>
      <c r="KAE179" s="565"/>
      <c r="KAF179" s="565"/>
      <c r="KAG179" s="565"/>
      <c r="KAH179" s="565"/>
      <c r="KAI179" s="565"/>
      <c r="KAJ179" s="565"/>
      <c r="KAK179" s="565"/>
      <c r="KAL179" s="565"/>
      <c r="KAM179" s="565"/>
      <c r="KAN179" s="565"/>
      <c r="KAO179" s="565"/>
      <c r="KAP179" s="565"/>
      <c r="KAQ179" s="565"/>
      <c r="KAR179" s="565"/>
      <c r="KAS179" s="565"/>
      <c r="KAT179" s="565"/>
      <c r="KAU179" s="565"/>
      <c r="KAV179" s="565"/>
      <c r="KAW179" s="565"/>
      <c r="KAX179" s="565"/>
      <c r="KAY179" s="565"/>
      <c r="KAZ179" s="565"/>
      <c r="KBA179" s="565"/>
      <c r="KBB179" s="565"/>
      <c r="KBC179" s="565"/>
      <c r="KBD179" s="565"/>
      <c r="KBE179" s="565"/>
      <c r="KBF179" s="565"/>
      <c r="KBG179" s="565"/>
      <c r="KBH179" s="565"/>
      <c r="KBI179" s="565"/>
      <c r="KBJ179" s="565"/>
      <c r="KBK179" s="565"/>
      <c r="KBL179" s="565"/>
      <c r="KBM179" s="565"/>
      <c r="KBN179" s="565"/>
      <c r="KBO179" s="565"/>
      <c r="KBP179" s="565"/>
      <c r="KBQ179" s="565"/>
      <c r="KBR179" s="565"/>
      <c r="KBS179" s="565"/>
      <c r="KBT179" s="565"/>
      <c r="KBU179" s="565"/>
      <c r="KBV179" s="565"/>
      <c r="KBW179" s="565"/>
      <c r="KBX179" s="565"/>
      <c r="KBY179" s="565"/>
      <c r="KBZ179" s="565"/>
      <c r="KCA179" s="565"/>
      <c r="KCB179" s="565"/>
      <c r="KCC179" s="565"/>
      <c r="KCD179" s="565"/>
      <c r="KCE179" s="565"/>
      <c r="KCF179" s="565"/>
      <c r="KCG179" s="565"/>
      <c r="KCH179" s="565"/>
      <c r="KCI179" s="565"/>
      <c r="KCJ179" s="565"/>
      <c r="KCK179" s="565"/>
      <c r="KCL179" s="565"/>
      <c r="KCM179" s="565"/>
      <c r="KCN179" s="565"/>
      <c r="KCO179" s="565"/>
      <c r="KCP179" s="565"/>
      <c r="KCQ179" s="565"/>
      <c r="KCR179" s="565"/>
      <c r="KCS179" s="565"/>
      <c r="KCT179" s="565"/>
      <c r="KCU179" s="565"/>
      <c r="KCV179" s="565"/>
      <c r="KCW179" s="565"/>
      <c r="KCX179" s="565"/>
      <c r="KCY179" s="565"/>
      <c r="KCZ179" s="565"/>
      <c r="KDA179" s="565"/>
      <c r="KDB179" s="565"/>
      <c r="KDC179" s="565"/>
      <c r="KDD179" s="565"/>
      <c r="KDE179" s="565"/>
      <c r="KDF179" s="565"/>
      <c r="KDG179" s="565"/>
      <c r="KDH179" s="565"/>
      <c r="KDI179" s="565"/>
      <c r="KDJ179" s="565"/>
      <c r="KDK179" s="565"/>
      <c r="KDL179" s="565"/>
      <c r="KDM179" s="565"/>
      <c r="KDN179" s="565"/>
      <c r="KDO179" s="565"/>
      <c r="KDP179" s="565"/>
      <c r="KDQ179" s="565"/>
      <c r="KDR179" s="565"/>
      <c r="KDS179" s="565"/>
      <c r="KDT179" s="565"/>
      <c r="KDU179" s="565"/>
      <c r="KDV179" s="565"/>
      <c r="KDW179" s="565"/>
      <c r="KDX179" s="565"/>
      <c r="KDY179" s="565"/>
      <c r="KDZ179" s="565"/>
      <c r="KEA179" s="565"/>
      <c r="KEB179" s="565"/>
      <c r="KEC179" s="565"/>
      <c r="KED179" s="565"/>
      <c r="KEE179" s="565"/>
      <c r="KEF179" s="565"/>
      <c r="KEG179" s="565"/>
      <c r="KEH179" s="565"/>
      <c r="KEI179" s="565"/>
      <c r="KEJ179" s="565"/>
      <c r="KEK179" s="565"/>
      <c r="KEL179" s="565"/>
      <c r="KEM179" s="565"/>
      <c r="KEN179" s="565"/>
      <c r="KEO179" s="565"/>
      <c r="KEP179" s="565"/>
      <c r="KEQ179" s="565"/>
      <c r="KER179" s="565"/>
      <c r="KES179" s="565"/>
      <c r="KET179" s="565"/>
      <c r="KEU179" s="565"/>
      <c r="KEV179" s="565"/>
      <c r="KEW179" s="565"/>
      <c r="KEX179" s="565"/>
      <c r="KEY179" s="565"/>
      <c r="KEZ179" s="565"/>
      <c r="KFA179" s="565"/>
      <c r="KFB179" s="565"/>
      <c r="KFC179" s="565"/>
      <c r="KFD179" s="565"/>
      <c r="KFE179" s="565"/>
      <c r="KFF179" s="565"/>
      <c r="KFG179" s="565"/>
      <c r="KFH179" s="565"/>
      <c r="KFI179" s="565"/>
      <c r="KFJ179" s="565"/>
      <c r="KFK179" s="565"/>
      <c r="KFL179" s="565"/>
      <c r="KFM179" s="565"/>
      <c r="KFN179" s="565"/>
      <c r="KFO179" s="565"/>
      <c r="KFP179" s="565"/>
      <c r="KFQ179" s="565"/>
      <c r="KFR179" s="565"/>
      <c r="KFS179" s="565"/>
      <c r="KFT179" s="565"/>
      <c r="KFU179" s="565"/>
      <c r="KFV179" s="565"/>
      <c r="KFW179" s="565"/>
      <c r="KFX179" s="565"/>
      <c r="KFY179" s="565"/>
      <c r="KFZ179" s="565"/>
      <c r="KGA179" s="565"/>
      <c r="KGB179" s="565"/>
      <c r="KGC179" s="565"/>
      <c r="KGD179" s="565"/>
      <c r="KGE179" s="565"/>
      <c r="KGF179" s="565"/>
      <c r="KGG179" s="565"/>
      <c r="KGH179" s="565"/>
      <c r="KGI179" s="565"/>
      <c r="KGJ179" s="565"/>
      <c r="KGK179" s="565"/>
      <c r="KGL179" s="565"/>
      <c r="KGM179" s="565"/>
      <c r="KGN179" s="565"/>
      <c r="KGO179" s="565"/>
      <c r="KGP179" s="565"/>
      <c r="KGQ179" s="565"/>
      <c r="KGR179" s="565"/>
      <c r="KGS179" s="565"/>
      <c r="KGT179" s="565"/>
      <c r="KGU179" s="565"/>
      <c r="KGV179" s="565"/>
      <c r="KGW179" s="565"/>
      <c r="KGX179" s="565"/>
      <c r="KGY179" s="565"/>
      <c r="KGZ179" s="565"/>
      <c r="KHA179" s="565"/>
      <c r="KHB179" s="565"/>
      <c r="KHC179" s="565"/>
      <c r="KHD179" s="565"/>
      <c r="KHE179" s="565"/>
      <c r="KHF179" s="565"/>
      <c r="KHG179" s="565"/>
      <c r="KHH179" s="565"/>
      <c r="KHI179" s="565"/>
      <c r="KHJ179" s="565"/>
      <c r="KHK179" s="565"/>
      <c r="KHL179" s="565"/>
      <c r="KHM179" s="565"/>
      <c r="KHN179" s="565"/>
      <c r="KHO179" s="565"/>
      <c r="KHP179" s="565"/>
      <c r="KHQ179" s="565"/>
      <c r="KHR179" s="565"/>
      <c r="KHS179" s="565"/>
      <c r="KHT179" s="565"/>
      <c r="KHU179" s="565"/>
      <c r="KHV179" s="565"/>
      <c r="KHW179" s="565"/>
      <c r="KHX179" s="565"/>
      <c r="KHY179" s="565"/>
      <c r="KHZ179" s="565"/>
      <c r="KIA179" s="565"/>
      <c r="KIB179" s="565"/>
      <c r="KIC179" s="565"/>
      <c r="KID179" s="565"/>
      <c r="KIE179" s="565"/>
      <c r="KIF179" s="565"/>
      <c r="KIG179" s="565"/>
      <c r="KIH179" s="565"/>
      <c r="KII179" s="565"/>
      <c r="KIJ179" s="565"/>
      <c r="KIK179" s="565"/>
      <c r="KIL179" s="565"/>
      <c r="KIM179" s="565"/>
      <c r="KIN179" s="565"/>
      <c r="KIO179" s="565"/>
      <c r="KIP179" s="565"/>
      <c r="KIQ179" s="565"/>
      <c r="KIR179" s="565"/>
      <c r="KIS179" s="565"/>
      <c r="KIT179" s="565"/>
      <c r="KIU179" s="565"/>
      <c r="KIV179" s="565"/>
      <c r="KIW179" s="565"/>
      <c r="KIX179" s="565"/>
      <c r="KIY179" s="565"/>
      <c r="KIZ179" s="565"/>
      <c r="KJA179" s="565"/>
      <c r="KJB179" s="565"/>
      <c r="KJC179" s="565"/>
      <c r="KJD179" s="565"/>
      <c r="KJE179" s="565"/>
      <c r="KJF179" s="565"/>
      <c r="KJG179" s="565"/>
      <c r="KJH179" s="565"/>
      <c r="KJI179" s="565"/>
      <c r="KJJ179" s="565"/>
      <c r="KJK179" s="565"/>
      <c r="KJL179" s="565"/>
      <c r="KJM179" s="565"/>
      <c r="KJN179" s="565"/>
      <c r="KJO179" s="565"/>
      <c r="KJP179" s="565"/>
      <c r="KJQ179" s="565"/>
      <c r="KJR179" s="565"/>
      <c r="KJS179" s="565"/>
      <c r="KJT179" s="565"/>
      <c r="KJU179" s="565"/>
      <c r="KJV179" s="565"/>
      <c r="KJW179" s="565"/>
      <c r="KJX179" s="565"/>
      <c r="KJY179" s="565"/>
      <c r="KJZ179" s="565"/>
      <c r="KKA179" s="565"/>
      <c r="KKB179" s="565"/>
      <c r="KKC179" s="565"/>
      <c r="KKD179" s="565"/>
      <c r="KKE179" s="565"/>
      <c r="KKF179" s="565"/>
      <c r="KKG179" s="565"/>
      <c r="KKH179" s="565"/>
      <c r="KKI179" s="565"/>
      <c r="KKJ179" s="565"/>
      <c r="KKK179" s="565"/>
      <c r="KKL179" s="565"/>
      <c r="KKM179" s="565"/>
      <c r="KKN179" s="565"/>
      <c r="KKO179" s="565"/>
      <c r="KKP179" s="565"/>
      <c r="KKQ179" s="565"/>
      <c r="KKR179" s="565"/>
      <c r="KKS179" s="565"/>
      <c r="KKT179" s="565"/>
      <c r="KKU179" s="565"/>
      <c r="KKV179" s="565"/>
      <c r="KKW179" s="565"/>
      <c r="KKX179" s="565"/>
      <c r="KKY179" s="565"/>
      <c r="KKZ179" s="565"/>
      <c r="KLA179" s="565"/>
      <c r="KLB179" s="565"/>
      <c r="KLC179" s="565"/>
      <c r="KLD179" s="565"/>
      <c r="KLE179" s="565"/>
      <c r="KLF179" s="565"/>
      <c r="KLG179" s="565"/>
      <c r="KLH179" s="565"/>
      <c r="KLI179" s="565"/>
      <c r="KLJ179" s="565"/>
      <c r="KLK179" s="565"/>
      <c r="KLL179" s="565"/>
      <c r="KLM179" s="565"/>
      <c r="KLN179" s="565"/>
      <c r="KLO179" s="565"/>
      <c r="KLP179" s="565"/>
      <c r="KLQ179" s="565"/>
      <c r="KLR179" s="565"/>
      <c r="KLS179" s="565"/>
      <c r="KLT179" s="565"/>
      <c r="KLU179" s="565"/>
      <c r="KLV179" s="565"/>
      <c r="KLW179" s="565"/>
      <c r="KLX179" s="565"/>
      <c r="KLY179" s="565"/>
      <c r="KLZ179" s="565"/>
      <c r="KMA179" s="565"/>
      <c r="KMB179" s="565"/>
      <c r="KMC179" s="565"/>
      <c r="KMD179" s="565"/>
      <c r="KME179" s="565"/>
      <c r="KMF179" s="565"/>
      <c r="KMG179" s="565"/>
      <c r="KMH179" s="565"/>
      <c r="KMI179" s="565"/>
      <c r="KMJ179" s="565"/>
      <c r="KMK179" s="565"/>
      <c r="KML179" s="565"/>
      <c r="KMM179" s="565"/>
      <c r="KMN179" s="565"/>
      <c r="KMO179" s="565"/>
      <c r="KMP179" s="565"/>
      <c r="KMQ179" s="565"/>
      <c r="KMR179" s="565"/>
      <c r="KMS179" s="565"/>
      <c r="KMT179" s="565"/>
      <c r="KMU179" s="565"/>
      <c r="KMV179" s="565"/>
      <c r="KMW179" s="565"/>
      <c r="KMX179" s="565"/>
      <c r="KMY179" s="565"/>
      <c r="KMZ179" s="565"/>
      <c r="KNA179" s="565"/>
      <c r="KNB179" s="565"/>
      <c r="KNC179" s="565"/>
      <c r="KND179" s="565"/>
      <c r="KNE179" s="565"/>
      <c r="KNF179" s="565"/>
      <c r="KNG179" s="565"/>
      <c r="KNH179" s="565"/>
      <c r="KNI179" s="565"/>
      <c r="KNJ179" s="565"/>
      <c r="KNK179" s="565"/>
      <c r="KNL179" s="565"/>
      <c r="KNM179" s="565"/>
      <c r="KNN179" s="565"/>
      <c r="KNO179" s="565"/>
      <c r="KNP179" s="565"/>
      <c r="KNQ179" s="565"/>
      <c r="KNR179" s="565"/>
      <c r="KNS179" s="565"/>
      <c r="KNT179" s="565"/>
      <c r="KNU179" s="565"/>
      <c r="KNV179" s="565"/>
      <c r="KNW179" s="565"/>
      <c r="KNX179" s="565"/>
      <c r="KNY179" s="565"/>
      <c r="KNZ179" s="565"/>
      <c r="KOA179" s="565"/>
      <c r="KOB179" s="565"/>
      <c r="KOC179" s="565"/>
      <c r="KOD179" s="565"/>
      <c r="KOE179" s="565"/>
      <c r="KOF179" s="565"/>
      <c r="KOG179" s="565"/>
      <c r="KOH179" s="565"/>
      <c r="KOI179" s="565"/>
      <c r="KOJ179" s="565"/>
      <c r="KOK179" s="565"/>
      <c r="KOL179" s="565"/>
      <c r="KOM179" s="565"/>
      <c r="KON179" s="565"/>
      <c r="KOO179" s="565"/>
      <c r="KOP179" s="565"/>
      <c r="KOQ179" s="565"/>
      <c r="KOR179" s="565"/>
      <c r="KOS179" s="565"/>
      <c r="KOT179" s="565"/>
      <c r="KOU179" s="565"/>
      <c r="KOV179" s="565"/>
      <c r="KOW179" s="565"/>
      <c r="KOX179" s="565"/>
      <c r="KOY179" s="565"/>
      <c r="KOZ179" s="565"/>
      <c r="KPA179" s="565"/>
      <c r="KPB179" s="565"/>
      <c r="KPC179" s="565"/>
      <c r="KPD179" s="565"/>
      <c r="KPE179" s="565"/>
      <c r="KPF179" s="565"/>
      <c r="KPG179" s="565"/>
      <c r="KPH179" s="565"/>
      <c r="KPI179" s="565"/>
      <c r="KPJ179" s="565"/>
      <c r="KPK179" s="565"/>
      <c r="KPL179" s="565"/>
      <c r="KPM179" s="565"/>
      <c r="KPN179" s="565"/>
      <c r="KPO179" s="565"/>
      <c r="KPP179" s="565"/>
      <c r="KPQ179" s="565"/>
      <c r="KPR179" s="565"/>
      <c r="KPS179" s="565"/>
      <c r="KPT179" s="565"/>
      <c r="KPU179" s="565"/>
      <c r="KPV179" s="565"/>
      <c r="KPW179" s="565"/>
      <c r="KPX179" s="565"/>
      <c r="KPY179" s="565"/>
      <c r="KPZ179" s="565"/>
      <c r="KQA179" s="565"/>
      <c r="KQB179" s="565"/>
      <c r="KQC179" s="565"/>
      <c r="KQD179" s="565"/>
      <c r="KQE179" s="565"/>
      <c r="KQF179" s="565"/>
      <c r="KQG179" s="565"/>
      <c r="KQH179" s="565"/>
      <c r="KQI179" s="565"/>
      <c r="KQJ179" s="565"/>
      <c r="KQK179" s="565"/>
      <c r="KQL179" s="565"/>
      <c r="KQM179" s="565"/>
      <c r="KQN179" s="565"/>
      <c r="KQO179" s="565"/>
      <c r="KQP179" s="565"/>
      <c r="KQQ179" s="565"/>
      <c r="KQR179" s="565"/>
      <c r="KQS179" s="565"/>
      <c r="KQT179" s="565"/>
      <c r="KQU179" s="565"/>
      <c r="KQV179" s="565"/>
      <c r="KQW179" s="565"/>
      <c r="KQX179" s="565"/>
      <c r="KQY179" s="565"/>
      <c r="KQZ179" s="565"/>
      <c r="KRA179" s="565"/>
      <c r="KRB179" s="565"/>
      <c r="KRC179" s="565"/>
      <c r="KRD179" s="565"/>
      <c r="KRE179" s="565"/>
      <c r="KRF179" s="565"/>
      <c r="KRG179" s="565"/>
      <c r="KRH179" s="565"/>
      <c r="KRI179" s="565"/>
      <c r="KRJ179" s="565"/>
      <c r="KRK179" s="565"/>
      <c r="KRL179" s="565"/>
      <c r="KRM179" s="565"/>
      <c r="KRN179" s="565"/>
      <c r="KRO179" s="565"/>
      <c r="KRP179" s="565"/>
      <c r="KRQ179" s="565"/>
      <c r="KRR179" s="565"/>
      <c r="KRS179" s="565"/>
      <c r="KRT179" s="565"/>
      <c r="KRU179" s="565"/>
      <c r="KRV179" s="565"/>
      <c r="KRW179" s="565"/>
      <c r="KRX179" s="565"/>
      <c r="KRY179" s="565"/>
      <c r="KRZ179" s="565"/>
      <c r="KSA179" s="565"/>
      <c r="KSB179" s="565"/>
      <c r="KSC179" s="565"/>
      <c r="KSD179" s="565"/>
      <c r="KSE179" s="565"/>
      <c r="KSF179" s="565"/>
      <c r="KSG179" s="565"/>
      <c r="KSH179" s="565"/>
      <c r="KSI179" s="565"/>
      <c r="KSJ179" s="565"/>
      <c r="KSK179" s="565"/>
      <c r="KSL179" s="565"/>
      <c r="KSM179" s="565"/>
      <c r="KSN179" s="565"/>
      <c r="KSO179" s="565"/>
      <c r="KSP179" s="565"/>
      <c r="KSQ179" s="565"/>
      <c r="KSR179" s="565"/>
      <c r="KSS179" s="565"/>
      <c r="KST179" s="565"/>
      <c r="KSU179" s="565"/>
      <c r="KSV179" s="565"/>
      <c r="KSW179" s="565"/>
      <c r="KSX179" s="565"/>
      <c r="KSY179" s="565"/>
      <c r="KSZ179" s="565"/>
      <c r="KTA179" s="565"/>
      <c r="KTB179" s="565"/>
      <c r="KTC179" s="565"/>
      <c r="KTD179" s="565"/>
      <c r="KTE179" s="565"/>
      <c r="KTF179" s="565"/>
      <c r="KTG179" s="565"/>
      <c r="KTH179" s="565"/>
      <c r="KTI179" s="565"/>
      <c r="KTJ179" s="565"/>
      <c r="KTK179" s="565"/>
      <c r="KTL179" s="565"/>
      <c r="KTM179" s="565"/>
      <c r="KTN179" s="565"/>
      <c r="KTO179" s="565"/>
      <c r="KTP179" s="565"/>
      <c r="KTQ179" s="565"/>
      <c r="KTR179" s="565"/>
      <c r="KTS179" s="565"/>
      <c r="KTT179" s="565"/>
      <c r="KTU179" s="565"/>
      <c r="KTV179" s="565"/>
      <c r="KTW179" s="565"/>
      <c r="KTX179" s="565"/>
      <c r="KTY179" s="565"/>
      <c r="KTZ179" s="565"/>
      <c r="KUA179" s="565"/>
      <c r="KUB179" s="565"/>
      <c r="KUC179" s="565"/>
      <c r="KUD179" s="565"/>
      <c r="KUE179" s="565"/>
      <c r="KUF179" s="565"/>
      <c r="KUG179" s="565"/>
      <c r="KUH179" s="565"/>
      <c r="KUI179" s="565"/>
      <c r="KUJ179" s="565"/>
      <c r="KUK179" s="565"/>
      <c r="KUL179" s="565"/>
      <c r="KUM179" s="565"/>
      <c r="KUN179" s="565"/>
      <c r="KUO179" s="565"/>
      <c r="KUP179" s="565"/>
      <c r="KUQ179" s="565"/>
      <c r="KUR179" s="565"/>
      <c r="KUS179" s="565"/>
      <c r="KUT179" s="565"/>
      <c r="KUU179" s="565"/>
      <c r="KUV179" s="565"/>
      <c r="KUW179" s="565"/>
      <c r="KUX179" s="565"/>
      <c r="KUY179" s="565"/>
      <c r="KUZ179" s="565"/>
      <c r="KVA179" s="565"/>
      <c r="KVB179" s="565"/>
      <c r="KVC179" s="565"/>
      <c r="KVD179" s="565"/>
      <c r="KVE179" s="565"/>
      <c r="KVF179" s="565"/>
      <c r="KVG179" s="565"/>
      <c r="KVH179" s="565"/>
      <c r="KVI179" s="565"/>
      <c r="KVJ179" s="565"/>
      <c r="KVK179" s="565"/>
      <c r="KVL179" s="565"/>
      <c r="KVM179" s="565"/>
      <c r="KVN179" s="565"/>
      <c r="KVO179" s="565"/>
      <c r="KVP179" s="565"/>
      <c r="KVQ179" s="565"/>
      <c r="KVR179" s="565"/>
      <c r="KVS179" s="565"/>
      <c r="KVT179" s="565"/>
      <c r="KVU179" s="565"/>
      <c r="KVV179" s="565"/>
      <c r="KVW179" s="565"/>
      <c r="KVX179" s="565"/>
      <c r="KVY179" s="565"/>
      <c r="KVZ179" s="565"/>
      <c r="KWA179" s="565"/>
      <c r="KWB179" s="565"/>
      <c r="KWC179" s="565"/>
      <c r="KWD179" s="565"/>
      <c r="KWE179" s="565"/>
      <c r="KWF179" s="565"/>
      <c r="KWG179" s="565"/>
      <c r="KWH179" s="565"/>
      <c r="KWI179" s="565"/>
      <c r="KWJ179" s="565"/>
      <c r="KWK179" s="565"/>
      <c r="KWL179" s="565"/>
      <c r="KWM179" s="565"/>
      <c r="KWN179" s="565"/>
      <c r="KWO179" s="565"/>
      <c r="KWP179" s="565"/>
      <c r="KWQ179" s="565"/>
      <c r="KWR179" s="565"/>
      <c r="KWS179" s="565"/>
      <c r="KWT179" s="565"/>
      <c r="KWU179" s="565"/>
      <c r="KWV179" s="565"/>
      <c r="KWW179" s="565"/>
      <c r="KWX179" s="565"/>
      <c r="KWY179" s="565"/>
      <c r="KWZ179" s="565"/>
      <c r="KXA179" s="565"/>
      <c r="KXB179" s="565"/>
      <c r="KXC179" s="565"/>
      <c r="KXD179" s="565"/>
      <c r="KXE179" s="565"/>
      <c r="KXF179" s="565"/>
      <c r="KXG179" s="565"/>
      <c r="KXH179" s="565"/>
      <c r="KXI179" s="565"/>
      <c r="KXJ179" s="565"/>
      <c r="KXK179" s="565"/>
      <c r="KXL179" s="565"/>
      <c r="KXM179" s="565"/>
      <c r="KXN179" s="565"/>
      <c r="KXO179" s="565"/>
      <c r="KXP179" s="565"/>
      <c r="KXQ179" s="565"/>
      <c r="KXR179" s="565"/>
      <c r="KXS179" s="565"/>
      <c r="KXT179" s="565"/>
      <c r="KXU179" s="565"/>
      <c r="KXV179" s="565"/>
      <c r="KXW179" s="565"/>
      <c r="KXX179" s="565"/>
      <c r="KXY179" s="565"/>
      <c r="KXZ179" s="565"/>
      <c r="KYA179" s="565"/>
      <c r="KYB179" s="565"/>
      <c r="KYC179" s="565"/>
      <c r="KYD179" s="565"/>
      <c r="KYE179" s="565"/>
      <c r="KYF179" s="565"/>
      <c r="KYG179" s="565"/>
      <c r="KYH179" s="565"/>
      <c r="KYI179" s="565"/>
      <c r="KYJ179" s="565"/>
      <c r="KYK179" s="565"/>
      <c r="KYL179" s="565"/>
      <c r="KYM179" s="565"/>
      <c r="KYN179" s="565"/>
      <c r="KYO179" s="565"/>
      <c r="KYP179" s="565"/>
      <c r="KYQ179" s="565"/>
      <c r="KYR179" s="565"/>
      <c r="KYS179" s="565"/>
      <c r="KYT179" s="565"/>
      <c r="KYU179" s="565"/>
      <c r="KYV179" s="565"/>
      <c r="KYW179" s="565"/>
      <c r="KYX179" s="565"/>
      <c r="KYY179" s="565"/>
      <c r="KYZ179" s="565"/>
      <c r="KZA179" s="565"/>
      <c r="KZB179" s="565"/>
      <c r="KZC179" s="565"/>
      <c r="KZD179" s="565"/>
      <c r="KZE179" s="565"/>
      <c r="KZF179" s="565"/>
      <c r="KZG179" s="565"/>
      <c r="KZH179" s="565"/>
      <c r="KZI179" s="565"/>
      <c r="KZJ179" s="565"/>
      <c r="KZK179" s="565"/>
      <c r="KZL179" s="565"/>
      <c r="KZM179" s="565"/>
      <c r="KZN179" s="565"/>
      <c r="KZO179" s="565"/>
      <c r="KZP179" s="565"/>
      <c r="KZQ179" s="565"/>
      <c r="KZR179" s="565"/>
      <c r="KZS179" s="565"/>
      <c r="KZT179" s="565"/>
      <c r="KZU179" s="565"/>
      <c r="KZV179" s="565"/>
      <c r="KZW179" s="565"/>
      <c r="KZX179" s="565"/>
      <c r="KZY179" s="565"/>
      <c r="KZZ179" s="565"/>
      <c r="LAA179" s="565"/>
      <c r="LAB179" s="565"/>
      <c r="LAC179" s="565"/>
      <c r="LAD179" s="565"/>
      <c r="LAE179" s="565"/>
      <c r="LAF179" s="565"/>
      <c r="LAG179" s="565"/>
      <c r="LAH179" s="565"/>
      <c r="LAI179" s="565"/>
      <c r="LAJ179" s="565"/>
      <c r="LAK179" s="565"/>
      <c r="LAL179" s="565"/>
      <c r="LAM179" s="565"/>
      <c r="LAN179" s="565"/>
      <c r="LAO179" s="565"/>
      <c r="LAP179" s="565"/>
      <c r="LAQ179" s="565"/>
      <c r="LAR179" s="565"/>
      <c r="LAS179" s="565"/>
      <c r="LAT179" s="565"/>
      <c r="LAU179" s="565"/>
      <c r="LAV179" s="565"/>
      <c r="LAW179" s="565"/>
      <c r="LAX179" s="565"/>
      <c r="LAY179" s="565"/>
      <c r="LAZ179" s="565"/>
      <c r="LBA179" s="565"/>
      <c r="LBB179" s="565"/>
      <c r="LBC179" s="565"/>
      <c r="LBD179" s="565"/>
      <c r="LBE179" s="565"/>
      <c r="LBF179" s="565"/>
      <c r="LBG179" s="565"/>
      <c r="LBH179" s="565"/>
      <c r="LBI179" s="565"/>
      <c r="LBJ179" s="565"/>
      <c r="LBK179" s="565"/>
      <c r="LBL179" s="565"/>
      <c r="LBM179" s="565"/>
      <c r="LBN179" s="565"/>
      <c r="LBO179" s="565"/>
      <c r="LBP179" s="565"/>
      <c r="LBQ179" s="565"/>
      <c r="LBR179" s="565"/>
      <c r="LBS179" s="565"/>
      <c r="LBT179" s="565"/>
      <c r="LBU179" s="565"/>
      <c r="LBV179" s="565"/>
      <c r="LBW179" s="565"/>
      <c r="LBX179" s="565"/>
      <c r="LBY179" s="565"/>
      <c r="LBZ179" s="565"/>
      <c r="LCA179" s="565"/>
      <c r="LCB179" s="565"/>
      <c r="LCC179" s="565"/>
      <c r="LCD179" s="565"/>
      <c r="LCE179" s="565"/>
      <c r="LCF179" s="565"/>
      <c r="LCG179" s="565"/>
      <c r="LCH179" s="565"/>
      <c r="LCI179" s="565"/>
      <c r="LCJ179" s="565"/>
      <c r="LCK179" s="565"/>
      <c r="LCL179" s="565"/>
      <c r="LCM179" s="565"/>
      <c r="LCN179" s="565"/>
      <c r="LCO179" s="565"/>
      <c r="LCP179" s="565"/>
      <c r="LCQ179" s="565"/>
      <c r="LCR179" s="565"/>
      <c r="LCS179" s="565"/>
      <c r="LCT179" s="565"/>
      <c r="LCU179" s="565"/>
      <c r="LCV179" s="565"/>
      <c r="LCW179" s="565"/>
      <c r="LCX179" s="565"/>
      <c r="LCY179" s="565"/>
      <c r="LCZ179" s="565"/>
      <c r="LDA179" s="565"/>
      <c r="LDB179" s="565"/>
      <c r="LDC179" s="565"/>
      <c r="LDD179" s="565"/>
      <c r="LDE179" s="565"/>
      <c r="LDF179" s="565"/>
      <c r="LDG179" s="565"/>
      <c r="LDH179" s="565"/>
      <c r="LDI179" s="565"/>
      <c r="LDJ179" s="565"/>
      <c r="LDK179" s="565"/>
      <c r="LDL179" s="565"/>
      <c r="LDM179" s="565"/>
      <c r="LDN179" s="565"/>
      <c r="LDO179" s="565"/>
      <c r="LDP179" s="565"/>
      <c r="LDQ179" s="565"/>
      <c r="LDR179" s="565"/>
      <c r="LDS179" s="565"/>
      <c r="LDT179" s="565"/>
      <c r="LDU179" s="565"/>
      <c r="LDV179" s="565"/>
      <c r="LDW179" s="565"/>
      <c r="LDX179" s="565"/>
      <c r="LDY179" s="565"/>
      <c r="LDZ179" s="565"/>
      <c r="LEA179" s="565"/>
      <c r="LEB179" s="565"/>
      <c r="LEC179" s="565"/>
      <c r="LED179" s="565"/>
      <c r="LEE179" s="565"/>
      <c r="LEF179" s="565"/>
      <c r="LEG179" s="565"/>
      <c r="LEH179" s="565"/>
      <c r="LEI179" s="565"/>
      <c r="LEJ179" s="565"/>
      <c r="LEK179" s="565"/>
      <c r="LEL179" s="565"/>
      <c r="LEM179" s="565"/>
      <c r="LEN179" s="565"/>
      <c r="LEO179" s="565"/>
      <c r="LEP179" s="565"/>
      <c r="LEQ179" s="565"/>
      <c r="LER179" s="565"/>
      <c r="LES179" s="565"/>
      <c r="LET179" s="565"/>
      <c r="LEU179" s="565"/>
      <c r="LEV179" s="565"/>
      <c r="LEW179" s="565"/>
      <c r="LEX179" s="565"/>
      <c r="LEY179" s="565"/>
      <c r="LEZ179" s="565"/>
      <c r="LFA179" s="565"/>
      <c r="LFB179" s="565"/>
      <c r="LFC179" s="565"/>
      <c r="LFD179" s="565"/>
      <c r="LFE179" s="565"/>
      <c r="LFF179" s="565"/>
      <c r="LFG179" s="565"/>
      <c r="LFH179" s="565"/>
      <c r="LFI179" s="565"/>
      <c r="LFJ179" s="565"/>
      <c r="LFK179" s="565"/>
      <c r="LFL179" s="565"/>
      <c r="LFM179" s="565"/>
      <c r="LFN179" s="565"/>
      <c r="LFO179" s="565"/>
      <c r="LFP179" s="565"/>
      <c r="LFQ179" s="565"/>
      <c r="LFR179" s="565"/>
      <c r="LFS179" s="565"/>
      <c r="LFT179" s="565"/>
      <c r="LFU179" s="565"/>
      <c r="LFV179" s="565"/>
      <c r="LFW179" s="565"/>
      <c r="LFX179" s="565"/>
      <c r="LFY179" s="565"/>
      <c r="LFZ179" s="565"/>
      <c r="LGA179" s="565"/>
      <c r="LGB179" s="565"/>
      <c r="LGC179" s="565"/>
      <c r="LGD179" s="565"/>
      <c r="LGE179" s="565"/>
      <c r="LGF179" s="565"/>
      <c r="LGG179" s="565"/>
      <c r="LGH179" s="565"/>
      <c r="LGI179" s="565"/>
      <c r="LGJ179" s="565"/>
      <c r="LGK179" s="565"/>
      <c r="LGL179" s="565"/>
      <c r="LGM179" s="565"/>
      <c r="LGN179" s="565"/>
      <c r="LGO179" s="565"/>
      <c r="LGP179" s="565"/>
      <c r="LGQ179" s="565"/>
      <c r="LGR179" s="565"/>
      <c r="LGS179" s="565"/>
      <c r="LGT179" s="565"/>
      <c r="LGU179" s="565"/>
      <c r="LGV179" s="565"/>
      <c r="LGW179" s="565"/>
      <c r="LGX179" s="565"/>
      <c r="LGY179" s="565"/>
      <c r="LGZ179" s="565"/>
      <c r="LHA179" s="565"/>
      <c r="LHB179" s="565"/>
      <c r="LHC179" s="565"/>
      <c r="LHD179" s="565"/>
      <c r="LHE179" s="565"/>
      <c r="LHF179" s="565"/>
      <c r="LHG179" s="565"/>
      <c r="LHH179" s="565"/>
      <c r="LHI179" s="565"/>
      <c r="LHJ179" s="565"/>
      <c r="LHK179" s="565"/>
      <c r="LHL179" s="565"/>
      <c r="LHM179" s="565"/>
      <c r="LHN179" s="565"/>
      <c r="LHO179" s="565"/>
      <c r="LHP179" s="565"/>
      <c r="LHQ179" s="565"/>
      <c r="LHR179" s="565"/>
      <c r="LHS179" s="565"/>
      <c r="LHT179" s="565"/>
      <c r="LHU179" s="565"/>
      <c r="LHV179" s="565"/>
      <c r="LHW179" s="565"/>
      <c r="LHX179" s="565"/>
      <c r="LHY179" s="565"/>
      <c r="LHZ179" s="565"/>
      <c r="LIA179" s="565"/>
      <c r="LIB179" s="565"/>
      <c r="LIC179" s="565"/>
      <c r="LID179" s="565"/>
      <c r="LIE179" s="565"/>
      <c r="LIF179" s="565"/>
      <c r="LIG179" s="565"/>
      <c r="LIH179" s="565"/>
      <c r="LII179" s="565"/>
      <c r="LIJ179" s="565"/>
      <c r="LIK179" s="565"/>
      <c r="LIL179" s="565"/>
      <c r="LIM179" s="565"/>
      <c r="LIN179" s="565"/>
      <c r="LIO179" s="565"/>
      <c r="LIP179" s="565"/>
      <c r="LIQ179" s="565"/>
      <c r="LIR179" s="565"/>
      <c r="LIS179" s="565"/>
      <c r="LIT179" s="565"/>
      <c r="LIU179" s="565"/>
      <c r="LIV179" s="565"/>
      <c r="LIW179" s="565"/>
      <c r="LIX179" s="565"/>
      <c r="LIY179" s="565"/>
      <c r="LIZ179" s="565"/>
      <c r="LJA179" s="565"/>
      <c r="LJB179" s="565"/>
      <c r="LJC179" s="565"/>
      <c r="LJD179" s="565"/>
      <c r="LJE179" s="565"/>
      <c r="LJF179" s="565"/>
      <c r="LJG179" s="565"/>
      <c r="LJH179" s="565"/>
      <c r="LJI179" s="565"/>
      <c r="LJJ179" s="565"/>
      <c r="LJK179" s="565"/>
      <c r="LJL179" s="565"/>
      <c r="LJM179" s="565"/>
      <c r="LJN179" s="565"/>
      <c r="LJO179" s="565"/>
      <c r="LJP179" s="565"/>
      <c r="LJQ179" s="565"/>
      <c r="LJR179" s="565"/>
      <c r="LJS179" s="565"/>
      <c r="LJT179" s="565"/>
      <c r="LJU179" s="565"/>
      <c r="LJV179" s="565"/>
      <c r="LJW179" s="565"/>
      <c r="LJX179" s="565"/>
      <c r="LJY179" s="565"/>
      <c r="LJZ179" s="565"/>
      <c r="LKA179" s="565"/>
      <c r="LKB179" s="565"/>
      <c r="LKC179" s="565"/>
      <c r="LKD179" s="565"/>
      <c r="LKE179" s="565"/>
      <c r="LKF179" s="565"/>
      <c r="LKG179" s="565"/>
      <c r="LKH179" s="565"/>
      <c r="LKI179" s="565"/>
      <c r="LKJ179" s="565"/>
      <c r="LKK179" s="565"/>
      <c r="LKL179" s="565"/>
      <c r="LKM179" s="565"/>
      <c r="LKN179" s="565"/>
      <c r="LKO179" s="565"/>
      <c r="LKP179" s="565"/>
      <c r="LKQ179" s="565"/>
      <c r="LKR179" s="565"/>
      <c r="LKS179" s="565"/>
      <c r="LKT179" s="565"/>
      <c r="LKU179" s="565"/>
      <c r="LKV179" s="565"/>
      <c r="LKW179" s="565"/>
      <c r="LKX179" s="565"/>
      <c r="LKY179" s="565"/>
      <c r="LKZ179" s="565"/>
      <c r="LLA179" s="565"/>
      <c r="LLB179" s="565"/>
      <c r="LLC179" s="565"/>
      <c r="LLD179" s="565"/>
      <c r="LLE179" s="565"/>
      <c r="LLF179" s="565"/>
      <c r="LLG179" s="565"/>
      <c r="LLH179" s="565"/>
      <c r="LLI179" s="565"/>
      <c r="LLJ179" s="565"/>
      <c r="LLK179" s="565"/>
      <c r="LLL179" s="565"/>
      <c r="LLM179" s="565"/>
      <c r="LLN179" s="565"/>
      <c r="LLO179" s="565"/>
      <c r="LLP179" s="565"/>
      <c r="LLQ179" s="565"/>
      <c r="LLR179" s="565"/>
      <c r="LLS179" s="565"/>
      <c r="LLT179" s="565"/>
      <c r="LLU179" s="565"/>
      <c r="LLV179" s="565"/>
      <c r="LLW179" s="565"/>
      <c r="LLX179" s="565"/>
      <c r="LLY179" s="565"/>
      <c r="LLZ179" s="565"/>
      <c r="LMA179" s="565"/>
      <c r="LMB179" s="565"/>
      <c r="LMC179" s="565"/>
      <c r="LMD179" s="565"/>
      <c r="LME179" s="565"/>
      <c r="LMF179" s="565"/>
      <c r="LMG179" s="565"/>
      <c r="LMH179" s="565"/>
      <c r="LMI179" s="565"/>
      <c r="LMJ179" s="565"/>
      <c r="LMK179" s="565"/>
      <c r="LML179" s="565"/>
      <c r="LMM179" s="565"/>
      <c r="LMN179" s="565"/>
      <c r="LMO179" s="565"/>
      <c r="LMP179" s="565"/>
      <c r="LMQ179" s="565"/>
      <c r="LMR179" s="565"/>
      <c r="LMS179" s="565"/>
      <c r="LMT179" s="565"/>
      <c r="LMU179" s="565"/>
      <c r="LMV179" s="565"/>
      <c r="LMW179" s="565"/>
      <c r="LMX179" s="565"/>
      <c r="LMY179" s="565"/>
      <c r="LMZ179" s="565"/>
      <c r="LNA179" s="565"/>
      <c r="LNB179" s="565"/>
      <c r="LNC179" s="565"/>
      <c r="LND179" s="565"/>
      <c r="LNE179" s="565"/>
      <c r="LNF179" s="565"/>
      <c r="LNG179" s="565"/>
      <c r="LNH179" s="565"/>
      <c r="LNI179" s="565"/>
      <c r="LNJ179" s="565"/>
      <c r="LNK179" s="565"/>
      <c r="LNL179" s="565"/>
      <c r="LNM179" s="565"/>
      <c r="LNN179" s="565"/>
      <c r="LNO179" s="565"/>
      <c r="LNP179" s="565"/>
      <c r="LNQ179" s="565"/>
      <c r="LNR179" s="565"/>
      <c r="LNS179" s="565"/>
      <c r="LNT179" s="565"/>
      <c r="LNU179" s="565"/>
      <c r="LNV179" s="565"/>
      <c r="LNW179" s="565"/>
      <c r="LNX179" s="565"/>
      <c r="LNY179" s="565"/>
      <c r="LNZ179" s="565"/>
      <c r="LOA179" s="565"/>
      <c r="LOB179" s="565"/>
      <c r="LOC179" s="565"/>
      <c r="LOD179" s="565"/>
      <c r="LOE179" s="565"/>
      <c r="LOF179" s="565"/>
      <c r="LOG179" s="565"/>
      <c r="LOH179" s="565"/>
      <c r="LOI179" s="565"/>
      <c r="LOJ179" s="565"/>
      <c r="LOK179" s="565"/>
      <c r="LOL179" s="565"/>
      <c r="LOM179" s="565"/>
      <c r="LON179" s="565"/>
      <c r="LOO179" s="565"/>
      <c r="LOP179" s="565"/>
      <c r="LOQ179" s="565"/>
      <c r="LOR179" s="565"/>
      <c r="LOS179" s="565"/>
      <c r="LOT179" s="565"/>
      <c r="LOU179" s="565"/>
      <c r="LOV179" s="565"/>
      <c r="LOW179" s="565"/>
      <c r="LOX179" s="565"/>
      <c r="LOY179" s="565"/>
      <c r="LOZ179" s="565"/>
      <c r="LPA179" s="565"/>
      <c r="LPB179" s="565"/>
      <c r="LPC179" s="565"/>
      <c r="LPD179" s="565"/>
      <c r="LPE179" s="565"/>
      <c r="LPF179" s="565"/>
      <c r="LPG179" s="565"/>
      <c r="LPH179" s="565"/>
      <c r="LPI179" s="565"/>
      <c r="LPJ179" s="565"/>
      <c r="LPK179" s="565"/>
      <c r="LPL179" s="565"/>
      <c r="LPM179" s="565"/>
      <c r="LPN179" s="565"/>
      <c r="LPO179" s="565"/>
      <c r="LPP179" s="565"/>
      <c r="LPQ179" s="565"/>
      <c r="LPR179" s="565"/>
      <c r="LPS179" s="565"/>
      <c r="LPT179" s="565"/>
      <c r="LPU179" s="565"/>
      <c r="LPV179" s="565"/>
      <c r="LPW179" s="565"/>
      <c r="LPX179" s="565"/>
      <c r="LPY179" s="565"/>
      <c r="LPZ179" s="565"/>
      <c r="LQA179" s="565"/>
      <c r="LQB179" s="565"/>
      <c r="LQC179" s="565"/>
      <c r="LQD179" s="565"/>
      <c r="LQE179" s="565"/>
      <c r="LQF179" s="565"/>
      <c r="LQG179" s="565"/>
      <c r="LQH179" s="565"/>
      <c r="LQI179" s="565"/>
      <c r="LQJ179" s="565"/>
      <c r="LQK179" s="565"/>
      <c r="LQL179" s="565"/>
      <c r="LQM179" s="565"/>
      <c r="LQN179" s="565"/>
      <c r="LQO179" s="565"/>
      <c r="LQP179" s="565"/>
      <c r="LQQ179" s="565"/>
      <c r="LQR179" s="565"/>
      <c r="LQS179" s="565"/>
      <c r="LQT179" s="565"/>
      <c r="LQU179" s="565"/>
      <c r="LQV179" s="565"/>
      <c r="LQW179" s="565"/>
      <c r="LQX179" s="565"/>
      <c r="LQY179" s="565"/>
      <c r="LQZ179" s="565"/>
      <c r="LRA179" s="565"/>
      <c r="LRB179" s="565"/>
      <c r="LRC179" s="565"/>
      <c r="LRD179" s="565"/>
      <c r="LRE179" s="565"/>
      <c r="LRF179" s="565"/>
      <c r="LRG179" s="565"/>
      <c r="LRH179" s="565"/>
      <c r="LRI179" s="565"/>
      <c r="LRJ179" s="565"/>
      <c r="LRK179" s="565"/>
      <c r="LRL179" s="565"/>
      <c r="LRM179" s="565"/>
      <c r="LRN179" s="565"/>
      <c r="LRO179" s="565"/>
      <c r="LRP179" s="565"/>
      <c r="LRQ179" s="565"/>
      <c r="LRR179" s="565"/>
      <c r="LRS179" s="565"/>
      <c r="LRT179" s="565"/>
      <c r="LRU179" s="565"/>
      <c r="LRV179" s="565"/>
      <c r="LRW179" s="565"/>
      <c r="LRX179" s="565"/>
      <c r="LRY179" s="565"/>
      <c r="LRZ179" s="565"/>
      <c r="LSA179" s="565"/>
      <c r="LSB179" s="565"/>
      <c r="LSC179" s="565"/>
      <c r="LSD179" s="565"/>
      <c r="LSE179" s="565"/>
      <c r="LSF179" s="565"/>
      <c r="LSG179" s="565"/>
      <c r="LSH179" s="565"/>
      <c r="LSI179" s="565"/>
      <c r="LSJ179" s="565"/>
      <c r="LSK179" s="565"/>
      <c r="LSL179" s="565"/>
      <c r="LSM179" s="565"/>
      <c r="LSN179" s="565"/>
      <c r="LSO179" s="565"/>
      <c r="LSP179" s="565"/>
      <c r="LSQ179" s="565"/>
      <c r="LSR179" s="565"/>
      <c r="LSS179" s="565"/>
      <c r="LST179" s="565"/>
      <c r="LSU179" s="565"/>
      <c r="LSV179" s="565"/>
      <c r="LSW179" s="565"/>
      <c r="LSX179" s="565"/>
      <c r="LSY179" s="565"/>
      <c r="LSZ179" s="565"/>
      <c r="LTA179" s="565"/>
      <c r="LTB179" s="565"/>
      <c r="LTC179" s="565"/>
      <c r="LTD179" s="565"/>
      <c r="LTE179" s="565"/>
      <c r="LTF179" s="565"/>
      <c r="LTG179" s="565"/>
      <c r="LTH179" s="565"/>
      <c r="LTI179" s="565"/>
      <c r="LTJ179" s="565"/>
      <c r="LTK179" s="565"/>
      <c r="LTL179" s="565"/>
      <c r="LTM179" s="565"/>
      <c r="LTN179" s="565"/>
      <c r="LTO179" s="565"/>
      <c r="LTP179" s="565"/>
      <c r="LTQ179" s="565"/>
      <c r="LTR179" s="565"/>
      <c r="LTS179" s="565"/>
      <c r="LTT179" s="565"/>
      <c r="LTU179" s="565"/>
      <c r="LTV179" s="565"/>
      <c r="LTW179" s="565"/>
      <c r="LTX179" s="565"/>
      <c r="LTY179" s="565"/>
      <c r="LTZ179" s="565"/>
      <c r="LUA179" s="565"/>
      <c r="LUB179" s="565"/>
      <c r="LUC179" s="565"/>
      <c r="LUD179" s="565"/>
      <c r="LUE179" s="565"/>
      <c r="LUF179" s="565"/>
      <c r="LUG179" s="565"/>
      <c r="LUH179" s="565"/>
      <c r="LUI179" s="565"/>
      <c r="LUJ179" s="565"/>
      <c r="LUK179" s="565"/>
      <c r="LUL179" s="565"/>
      <c r="LUM179" s="565"/>
      <c r="LUN179" s="565"/>
      <c r="LUO179" s="565"/>
      <c r="LUP179" s="565"/>
      <c r="LUQ179" s="565"/>
      <c r="LUR179" s="565"/>
      <c r="LUS179" s="565"/>
      <c r="LUT179" s="565"/>
      <c r="LUU179" s="565"/>
      <c r="LUV179" s="565"/>
      <c r="LUW179" s="565"/>
      <c r="LUX179" s="565"/>
      <c r="LUY179" s="565"/>
      <c r="LUZ179" s="565"/>
      <c r="LVA179" s="565"/>
      <c r="LVB179" s="565"/>
      <c r="LVC179" s="565"/>
      <c r="LVD179" s="565"/>
      <c r="LVE179" s="565"/>
      <c r="LVF179" s="565"/>
      <c r="LVG179" s="565"/>
      <c r="LVH179" s="565"/>
      <c r="LVI179" s="565"/>
      <c r="LVJ179" s="565"/>
      <c r="LVK179" s="565"/>
      <c r="LVL179" s="565"/>
      <c r="LVM179" s="565"/>
      <c r="LVN179" s="565"/>
      <c r="LVO179" s="565"/>
      <c r="LVP179" s="565"/>
      <c r="LVQ179" s="565"/>
      <c r="LVR179" s="565"/>
      <c r="LVS179" s="565"/>
      <c r="LVT179" s="565"/>
      <c r="LVU179" s="565"/>
      <c r="LVV179" s="565"/>
      <c r="LVW179" s="565"/>
      <c r="LVX179" s="565"/>
      <c r="LVY179" s="565"/>
      <c r="LVZ179" s="565"/>
      <c r="LWA179" s="565"/>
      <c r="LWB179" s="565"/>
      <c r="LWC179" s="565"/>
      <c r="LWD179" s="565"/>
      <c r="LWE179" s="565"/>
      <c r="LWF179" s="565"/>
      <c r="LWG179" s="565"/>
      <c r="LWH179" s="565"/>
      <c r="LWI179" s="565"/>
      <c r="LWJ179" s="565"/>
      <c r="LWK179" s="565"/>
      <c r="LWL179" s="565"/>
      <c r="LWM179" s="565"/>
      <c r="LWN179" s="565"/>
      <c r="LWO179" s="565"/>
      <c r="LWP179" s="565"/>
      <c r="LWQ179" s="565"/>
      <c r="LWR179" s="565"/>
      <c r="LWS179" s="565"/>
      <c r="LWT179" s="565"/>
      <c r="LWU179" s="565"/>
      <c r="LWV179" s="565"/>
      <c r="LWW179" s="565"/>
      <c r="LWX179" s="565"/>
      <c r="LWY179" s="565"/>
      <c r="LWZ179" s="565"/>
      <c r="LXA179" s="565"/>
      <c r="LXB179" s="565"/>
      <c r="LXC179" s="565"/>
      <c r="LXD179" s="565"/>
      <c r="LXE179" s="565"/>
      <c r="LXF179" s="565"/>
      <c r="LXG179" s="565"/>
      <c r="LXH179" s="565"/>
      <c r="LXI179" s="565"/>
      <c r="LXJ179" s="565"/>
      <c r="LXK179" s="565"/>
      <c r="LXL179" s="565"/>
      <c r="LXM179" s="565"/>
      <c r="LXN179" s="565"/>
      <c r="LXO179" s="565"/>
      <c r="LXP179" s="565"/>
      <c r="LXQ179" s="565"/>
      <c r="LXR179" s="565"/>
      <c r="LXS179" s="565"/>
      <c r="LXT179" s="565"/>
      <c r="LXU179" s="565"/>
      <c r="LXV179" s="565"/>
      <c r="LXW179" s="565"/>
      <c r="LXX179" s="565"/>
      <c r="LXY179" s="565"/>
      <c r="LXZ179" s="565"/>
      <c r="LYA179" s="565"/>
      <c r="LYB179" s="565"/>
      <c r="LYC179" s="565"/>
      <c r="LYD179" s="565"/>
      <c r="LYE179" s="565"/>
      <c r="LYF179" s="565"/>
      <c r="LYG179" s="565"/>
      <c r="LYH179" s="565"/>
      <c r="LYI179" s="565"/>
      <c r="LYJ179" s="565"/>
      <c r="LYK179" s="565"/>
      <c r="LYL179" s="565"/>
      <c r="LYM179" s="565"/>
      <c r="LYN179" s="565"/>
      <c r="LYO179" s="565"/>
      <c r="LYP179" s="565"/>
      <c r="LYQ179" s="565"/>
      <c r="LYR179" s="565"/>
      <c r="LYS179" s="565"/>
      <c r="LYT179" s="565"/>
      <c r="LYU179" s="565"/>
      <c r="LYV179" s="565"/>
      <c r="LYW179" s="565"/>
      <c r="LYX179" s="565"/>
      <c r="LYY179" s="565"/>
      <c r="LYZ179" s="565"/>
      <c r="LZA179" s="565"/>
      <c r="LZB179" s="565"/>
      <c r="LZC179" s="565"/>
      <c r="LZD179" s="565"/>
      <c r="LZE179" s="565"/>
      <c r="LZF179" s="565"/>
      <c r="LZG179" s="565"/>
      <c r="LZH179" s="565"/>
      <c r="LZI179" s="565"/>
      <c r="LZJ179" s="565"/>
      <c r="LZK179" s="565"/>
      <c r="LZL179" s="565"/>
      <c r="LZM179" s="565"/>
      <c r="LZN179" s="565"/>
      <c r="LZO179" s="565"/>
      <c r="LZP179" s="565"/>
      <c r="LZQ179" s="565"/>
      <c r="LZR179" s="565"/>
      <c r="LZS179" s="565"/>
      <c r="LZT179" s="565"/>
      <c r="LZU179" s="565"/>
      <c r="LZV179" s="565"/>
      <c r="LZW179" s="565"/>
      <c r="LZX179" s="565"/>
      <c r="LZY179" s="565"/>
      <c r="LZZ179" s="565"/>
      <c r="MAA179" s="565"/>
      <c r="MAB179" s="565"/>
      <c r="MAC179" s="565"/>
      <c r="MAD179" s="565"/>
      <c r="MAE179" s="565"/>
      <c r="MAF179" s="565"/>
      <c r="MAG179" s="565"/>
      <c r="MAH179" s="565"/>
      <c r="MAI179" s="565"/>
      <c r="MAJ179" s="565"/>
      <c r="MAK179" s="565"/>
      <c r="MAL179" s="565"/>
      <c r="MAM179" s="565"/>
      <c r="MAN179" s="565"/>
      <c r="MAO179" s="565"/>
      <c r="MAP179" s="565"/>
      <c r="MAQ179" s="565"/>
      <c r="MAR179" s="565"/>
      <c r="MAS179" s="565"/>
      <c r="MAT179" s="565"/>
      <c r="MAU179" s="565"/>
      <c r="MAV179" s="565"/>
      <c r="MAW179" s="565"/>
      <c r="MAX179" s="565"/>
      <c r="MAY179" s="565"/>
      <c r="MAZ179" s="565"/>
      <c r="MBA179" s="565"/>
      <c r="MBB179" s="565"/>
      <c r="MBC179" s="565"/>
      <c r="MBD179" s="565"/>
      <c r="MBE179" s="565"/>
      <c r="MBF179" s="565"/>
      <c r="MBG179" s="565"/>
      <c r="MBH179" s="565"/>
      <c r="MBI179" s="565"/>
      <c r="MBJ179" s="565"/>
      <c r="MBK179" s="565"/>
      <c r="MBL179" s="565"/>
      <c r="MBM179" s="565"/>
      <c r="MBN179" s="565"/>
      <c r="MBO179" s="565"/>
      <c r="MBP179" s="565"/>
      <c r="MBQ179" s="565"/>
      <c r="MBR179" s="565"/>
      <c r="MBS179" s="565"/>
      <c r="MBT179" s="565"/>
      <c r="MBU179" s="565"/>
      <c r="MBV179" s="565"/>
      <c r="MBW179" s="565"/>
      <c r="MBX179" s="565"/>
      <c r="MBY179" s="565"/>
      <c r="MBZ179" s="565"/>
      <c r="MCA179" s="565"/>
      <c r="MCB179" s="565"/>
      <c r="MCC179" s="565"/>
      <c r="MCD179" s="565"/>
      <c r="MCE179" s="565"/>
      <c r="MCF179" s="565"/>
      <c r="MCG179" s="565"/>
      <c r="MCH179" s="565"/>
      <c r="MCI179" s="565"/>
      <c r="MCJ179" s="565"/>
      <c r="MCK179" s="565"/>
      <c r="MCL179" s="565"/>
      <c r="MCM179" s="565"/>
      <c r="MCN179" s="565"/>
      <c r="MCO179" s="565"/>
      <c r="MCP179" s="565"/>
      <c r="MCQ179" s="565"/>
      <c r="MCR179" s="565"/>
      <c r="MCS179" s="565"/>
      <c r="MCT179" s="565"/>
      <c r="MCU179" s="565"/>
      <c r="MCV179" s="565"/>
      <c r="MCW179" s="565"/>
      <c r="MCX179" s="565"/>
      <c r="MCY179" s="565"/>
      <c r="MCZ179" s="565"/>
      <c r="MDA179" s="565"/>
      <c r="MDB179" s="565"/>
      <c r="MDC179" s="565"/>
      <c r="MDD179" s="565"/>
      <c r="MDE179" s="565"/>
      <c r="MDF179" s="565"/>
      <c r="MDG179" s="565"/>
      <c r="MDH179" s="565"/>
      <c r="MDI179" s="565"/>
      <c r="MDJ179" s="565"/>
      <c r="MDK179" s="565"/>
      <c r="MDL179" s="565"/>
      <c r="MDM179" s="565"/>
      <c r="MDN179" s="565"/>
      <c r="MDO179" s="565"/>
      <c r="MDP179" s="565"/>
      <c r="MDQ179" s="565"/>
      <c r="MDR179" s="565"/>
      <c r="MDS179" s="565"/>
      <c r="MDT179" s="565"/>
      <c r="MDU179" s="565"/>
      <c r="MDV179" s="565"/>
      <c r="MDW179" s="565"/>
      <c r="MDX179" s="565"/>
      <c r="MDY179" s="565"/>
      <c r="MDZ179" s="565"/>
      <c r="MEA179" s="565"/>
      <c r="MEB179" s="565"/>
      <c r="MEC179" s="565"/>
      <c r="MED179" s="565"/>
      <c r="MEE179" s="565"/>
      <c r="MEF179" s="565"/>
      <c r="MEG179" s="565"/>
      <c r="MEH179" s="565"/>
      <c r="MEI179" s="565"/>
      <c r="MEJ179" s="565"/>
      <c r="MEK179" s="565"/>
      <c r="MEL179" s="565"/>
      <c r="MEM179" s="565"/>
      <c r="MEN179" s="565"/>
      <c r="MEO179" s="565"/>
      <c r="MEP179" s="565"/>
      <c r="MEQ179" s="565"/>
      <c r="MER179" s="565"/>
      <c r="MES179" s="565"/>
      <c r="MET179" s="565"/>
      <c r="MEU179" s="565"/>
      <c r="MEV179" s="565"/>
      <c r="MEW179" s="565"/>
      <c r="MEX179" s="565"/>
      <c r="MEY179" s="565"/>
      <c r="MEZ179" s="565"/>
      <c r="MFA179" s="565"/>
      <c r="MFB179" s="565"/>
      <c r="MFC179" s="565"/>
      <c r="MFD179" s="565"/>
      <c r="MFE179" s="565"/>
      <c r="MFF179" s="565"/>
      <c r="MFG179" s="565"/>
      <c r="MFH179" s="565"/>
      <c r="MFI179" s="565"/>
      <c r="MFJ179" s="565"/>
      <c r="MFK179" s="565"/>
      <c r="MFL179" s="565"/>
      <c r="MFM179" s="565"/>
      <c r="MFN179" s="565"/>
      <c r="MFO179" s="565"/>
      <c r="MFP179" s="565"/>
      <c r="MFQ179" s="565"/>
      <c r="MFR179" s="565"/>
      <c r="MFS179" s="565"/>
      <c r="MFT179" s="565"/>
      <c r="MFU179" s="565"/>
      <c r="MFV179" s="565"/>
      <c r="MFW179" s="565"/>
      <c r="MFX179" s="565"/>
      <c r="MFY179" s="565"/>
      <c r="MFZ179" s="565"/>
      <c r="MGA179" s="565"/>
      <c r="MGB179" s="565"/>
      <c r="MGC179" s="565"/>
      <c r="MGD179" s="565"/>
      <c r="MGE179" s="565"/>
      <c r="MGF179" s="565"/>
      <c r="MGG179" s="565"/>
      <c r="MGH179" s="565"/>
      <c r="MGI179" s="565"/>
      <c r="MGJ179" s="565"/>
      <c r="MGK179" s="565"/>
      <c r="MGL179" s="565"/>
      <c r="MGM179" s="565"/>
      <c r="MGN179" s="565"/>
      <c r="MGO179" s="565"/>
      <c r="MGP179" s="565"/>
      <c r="MGQ179" s="565"/>
      <c r="MGR179" s="565"/>
      <c r="MGS179" s="565"/>
      <c r="MGT179" s="565"/>
      <c r="MGU179" s="565"/>
      <c r="MGV179" s="565"/>
      <c r="MGW179" s="565"/>
      <c r="MGX179" s="565"/>
      <c r="MGY179" s="565"/>
      <c r="MGZ179" s="565"/>
      <c r="MHA179" s="565"/>
      <c r="MHB179" s="565"/>
      <c r="MHC179" s="565"/>
      <c r="MHD179" s="565"/>
      <c r="MHE179" s="565"/>
      <c r="MHF179" s="565"/>
      <c r="MHG179" s="565"/>
      <c r="MHH179" s="565"/>
      <c r="MHI179" s="565"/>
      <c r="MHJ179" s="565"/>
      <c r="MHK179" s="565"/>
      <c r="MHL179" s="565"/>
      <c r="MHM179" s="565"/>
      <c r="MHN179" s="565"/>
      <c r="MHO179" s="565"/>
      <c r="MHP179" s="565"/>
      <c r="MHQ179" s="565"/>
      <c r="MHR179" s="565"/>
      <c r="MHS179" s="565"/>
      <c r="MHT179" s="565"/>
      <c r="MHU179" s="565"/>
      <c r="MHV179" s="565"/>
      <c r="MHW179" s="565"/>
      <c r="MHX179" s="565"/>
      <c r="MHY179" s="565"/>
      <c r="MHZ179" s="565"/>
      <c r="MIA179" s="565"/>
      <c r="MIB179" s="565"/>
      <c r="MIC179" s="565"/>
      <c r="MID179" s="565"/>
      <c r="MIE179" s="565"/>
      <c r="MIF179" s="565"/>
      <c r="MIG179" s="565"/>
      <c r="MIH179" s="565"/>
      <c r="MII179" s="565"/>
      <c r="MIJ179" s="565"/>
      <c r="MIK179" s="565"/>
      <c r="MIL179" s="565"/>
      <c r="MIM179" s="565"/>
      <c r="MIN179" s="565"/>
      <c r="MIO179" s="565"/>
      <c r="MIP179" s="565"/>
      <c r="MIQ179" s="565"/>
      <c r="MIR179" s="565"/>
      <c r="MIS179" s="565"/>
      <c r="MIT179" s="565"/>
      <c r="MIU179" s="565"/>
      <c r="MIV179" s="565"/>
      <c r="MIW179" s="565"/>
      <c r="MIX179" s="565"/>
      <c r="MIY179" s="565"/>
      <c r="MIZ179" s="565"/>
      <c r="MJA179" s="565"/>
      <c r="MJB179" s="565"/>
      <c r="MJC179" s="565"/>
      <c r="MJD179" s="565"/>
      <c r="MJE179" s="565"/>
      <c r="MJF179" s="565"/>
      <c r="MJG179" s="565"/>
      <c r="MJH179" s="565"/>
      <c r="MJI179" s="565"/>
      <c r="MJJ179" s="565"/>
      <c r="MJK179" s="565"/>
      <c r="MJL179" s="565"/>
      <c r="MJM179" s="565"/>
      <c r="MJN179" s="565"/>
      <c r="MJO179" s="565"/>
      <c r="MJP179" s="565"/>
      <c r="MJQ179" s="565"/>
      <c r="MJR179" s="565"/>
      <c r="MJS179" s="565"/>
      <c r="MJT179" s="565"/>
      <c r="MJU179" s="565"/>
      <c r="MJV179" s="565"/>
      <c r="MJW179" s="565"/>
      <c r="MJX179" s="565"/>
      <c r="MJY179" s="565"/>
      <c r="MJZ179" s="565"/>
      <c r="MKA179" s="565"/>
      <c r="MKB179" s="565"/>
      <c r="MKC179" s="565"/>
      <c r="MKD179" s="565"/>
      <c r="MKE179" s="565"/>
      <c r="MKF179" s="565"/>
      <c r="MKG179" s="565"/>
      <c r="MKH179" s="565"/>
      <c r="MKI179" s="565"/>
      <c r="MKJ179" s="565"/>
      <c r="MKK179" s="565"/>
      <c r="MKL179" s="565"/>
      <c r="MKM179" s="565"/>
      <c r="MKN179" s="565"/>
      <c r="MKO179" s="565"/>
      <c r="MKP179" s="565"/>
      <c r="MKQ179" s="565"/>
      <c r="MKR179" s="565"/>
      <c r="MKS179" s="565"/>
      <c r="MKT179" s="565"/>
      <c r="MKU179" s="565"/>
      <c r="MKV179" s="565"/>
      <c r="MKW179" s="565"/>
      <c r="MKX179" s="565"/>
      <c r="MKY179" s="565"/>
      <c r="MKZ179" s="565"/>
      <c r="MLA179" s="565"/>
      <c r="MLB179" s="565"/>
      <c r="MLC179" s="565"/>
      <c r="MLD179" s="565"/>
      <c r="MLE179" s="565"/>
      <c r="MLF179" s="565"/>
      <c r="MLG179" s="565"/>
      <c r="MLH179" s="565"/>
      <c r="MLI179" s="565"/>
      <c r="MLJ179" s="565"/>
      <c r="MLK179" s="565"/>
      <c r="MLL179" s="565"/>
      <c r="MLM179" s="565"/>
      <c r="MLN179" s="565"/>
      <c r="MLO179" s="565"/>
      <c r="MLP179" s="565"/>
      <c r="MLQ179" s="565"/>
      <c r="MLR179" s="565"/>
      <c r="MLS179" s="565"/>
      <c r="MLT179" s="565"/>
      <c r="MLU179" s="565"/>
      <c r="MLV179" s="565"/>
      <c r="MLW179" s="565"/>
      <c r="MLX179" s="565"/>
      <c r="MLY179" s="565"/>
      <c r="MLZ179" s="565"/>
      <c r="MMA179" s="565"/>
      <c r="MMB179" s="565"/>
      <c r="MMC179" s="565"/>
      <c r="MMD179" s="565"/>
      <c r="MME179" s="565"/>
      <c r="MMF179" s="565"/>
      <c r="MMG179" s="565"/>
      <c r="MMH179" s="565"/>
      <c r="MMI179" s="565"/>
      <c r="MMJ179" s="565"/>
      <c r="MMK179" s="565"/>
      <c r="MML179" s="565"/>
      <c r="MMM179" s="565"/>
      <c r="MMN179" s="565"/>
      <c r="MMO179" s="565"/>
      <c r="MMP179" s="565"/>
      <c r="MMQ179" s="565"/>
      <c r="MMR179" s="565"/>
      <c r="MMS179" s="565"/>
      <c r="MMT179" s="565"/>
      <c r="MMU179" s="565"/>
      <c r="MMV179" s="565"/>
      <c r="MMW179" s="565"/>
      <c r="MMX179" s="565"/>
      <c r="MMY179" s="565"/>
      <c r="MMZ179" s="565"/>
      <c r="MNA179" s="565"/>
      <c r="MNB179" s="565"/>
      <c r="MNC179" s="565"/>
      <c r="MND179" s="565"/>
      <c r="MNE179" s="565"/>
      <c r="MNF179" s="565"/>
      <c r="MNG179" s="565"/>
      <c r="MNH179" s="565"/>
      <c r="MNI179" s="565"/>
      <c r="MNJ179" s="565"/>
      <c r="MNK179" s="565"/>
      <c r="MNL179" s="565"/>
      <c r="MNM179" s="565"/>
      <c r="MNN179" s="565"/>
      <c r="MNO179" s="565"/>
      <c r="MNP179" s="565"/>
      <c r="MNQ179" s="565"/>
      <c r="MNR179" s="565"/>
      <c r="MNS179" s="565"/>
      <c r="MNT179" s="565"/>
      <c r="MNU179" s="565"/>
      <c r="MNV179" s="565"/>
      <c r="MNW179" s="565"/>
      <c r="MNX179" s="565"/>
      <c r="MNY179" s="565"/>
      <c r="MNZ179" s="565"/>
      <c r="MOA179" s="565"/>
      <c r="MOB179" s="565"/>
      <c r="MOC179" s="565"/>
      <c r="MOD179" s="565"/>
      <c r="MOE179" s="565"/>
      <c r="MOF179" s="565"/>
      <c r="MOG179" s="565"/>
      <c r="MOH179" s="565"/>
      <c r="MOI179" s="565"/>
      <c r="MOJ179" s="565"/>
      <c r="MOK179" s="565"/>
      <c r="MOL179" s="565"/>
      <c r="MOM179" s="565"/>
      <c r="MON179" s="565"/>
      <c r="MOO179" s="565"/>
      <c r="MOP179" s="565"/>
      <c r="MOQ179" s="565"/>
      <c r="MOR179" s="565"/>
      <c r="MOS179" s="565"/>
      <c r="MOT179" s="565"/>
      <c r="MOU179" s="565"/>
      <c r="MOV179" s="565"/>
      <c r="MOW179" s="565"/>
      <c r="MOX179" s="565"/>
      <c r="MOY179" s="565"/>
      <c r="MOZ179" s="565"/>
      <c r="MPA179" s="565"/>
      <c r="MPB179" s="565"/>
      <c r="MPC179" s="565"/>
      <c r="MPD179" s="565"/>
      <c r="MPE179" s="565"/>
      <c r="MPF179" s="565"/>
      <c r="MPG179" s="565"/>
      <c r="MPH179" s="565"/>
      <c r="MPI179" s="565"/>
      <c r="MPJ179" s="565"/>
      <c r="MPK179" s="565"/>
      <c r="MPL179" s="565"/>
      <c r="MPM179" s="565"/>
      <c r="MPN179" s="565"/>
      <c r="MPO179" s="565"/>
      <c r="MPP179" s="565"/>
      <c r="MPQ179" s="565"/>
      <c r="MPR179" s="565"/>
      <c r="MPS179" s="565"/>
      <c r="MPT179" s="565"/>
      <c r="MPU179" s="565"/>
      <c r="MPV179" s="565"/>
      <c r="MPW179" s="565"/>
      <c r="MPX179" s="565"/>
      <c r="MPY179" s="565"/>
      <c r="MPZ179" s="565"/>
      <c r="MQA179" s="565"/>
      <c r="MQB179" s="565"/>
      <c r="MQC179" s="565"/>
      <c r="MQD179" s="565"/>
      <c r="MQE179" s="565"/>
      <c r="MQF179" s="565"/>
      <c r="MQG179" s="565"/>
      <c r="MQH179" s="565"/>
      <c r="MQI179" s="565"/>
      <c r="MQJ179" s="565"/>
      <c r="MQK179" s="565"/>
      <c r="MQL179" s="565"/>
      <c r="MQM179" s="565"/>
      <c r="MQN179" s="565"/>
      <c r="MQO179" s="565"/>
      <c r="MQP179" s="565"/>
      <c r="MQQ179" s="565"/>
      <c r="MQR179" s="565"/>
      <c r="MQS179" s="565"/>
      <c r="MQT179" s="565"/>
      <c r="MQU179" s="565"/>
      <c r="MQV179" s="565"/>
      <c r="MQW179" s="565"/>
      <c r="MQX179" s="565"/>
      <c r="MQY179" s="565"/>
      <c r="MQZ179" s="565"/>
      <c r="MRA179" s="565"/>
      <c r="MRB179" s="565"/>
      <c r="MRC179" s="565"/>
      <c r="MRD179" s="565"/>
      <c r="MRE179" s="565"/>
      <c r="MRF179" s="565"/>
      <c r="MRG179" s="565"/>
      <c r="MRH179" s="565"/>
      <c r="MRI179" s="565"/>
      <c r="MRJ179" s="565"/>
      <c r="MRK179" s="565"/>
      <c r="MRL179" s="565"/>
      <c r="MRM179" s="565"/>
      <c r="MRN179" s="565"/>
      <c r="MRO179" s="565"/>
      <c r="MRP179" s="565"/>
      <c r="MRQ179" s="565"/>
      <c r="MRR179" s="565"/>
      <c r="MRS179" s="565"/>
      <c r="MRT179" s="565"/>
      <c r="MRU179" s="565"/>
      <c r="MRV179" s="565"/>
      <c r="MRW179" s="565"/>
      <c r="MRX179" s="565"/>
      <c r="MRY179" s="565"/>
      <c r="MRZ179" s="565"/>
      <c r="MSA179" s="565"/>
      <c r="MSB179" s="565"/>
      <c r="MSC179" s="565"/>
      <c r="MSD179" s="565"/>
      <c r="MSE179" s="565"/>
      <c r="MSF179" s="565"/>
      <c r="MSG179" s="565"/>
      <c r="MSH179" s="565"/>
      <c r="MSI179" s="565"/>
      <c r="MSJ179" s="565"/>
      <c r="MSK179" s="565"/>
      <c r="MSL179" s="565"/>
      <c r="MSM179" s="565"/>
      <c r="MSN179" s="565"/>
      <c r="MSO179" s="565"/>
      <c r="MSP179" s="565"/>
      <c r="MSQ179" s="565"/>
      <c r="MSR179" s="565"/>
      <c r="MSS179" s="565"/>
      <c r="MST179" s="565"/>
      <c r="MSU179" s="565"/>
      <c r="MSV179" s="565"/>
      <c r="MSW179" s="565"/>
      <c r="MSX179" s="565"/>
      <c r="MSY179" s="565"/>
      <c r="MSZ179" s="565"/>
      <c r="MTA179" s="565"/>
      <c r="MTB179" s="565"/>
      <c r="MTC179" s="565"/>
      <c r="MTD179" s="565"/>
      <c r="MTE179" s="565"/>
      <c r="MTF179" s="565"/>
      <c r="MTG179" s="565"/>
      <c r="MTH179" s="565"/>
      <c r="MTI179" s="565"/>
      <c r="MTJ179" s="565"/>
      <c r="MTK179" s="565"/>
      <c r="MTL179" s="565"/>
      <c r="MTM179" s="565"/>
      <c r="MTN179" s="565"/>
      <c r="MTO179" s="565"/>
      <c r="MTP179" s="565"/>
      <c r="MTQ179" s="565"/>
      <c r="MTR179" s="565"/>
      <c r="MTS179" s="565"/>
      <c r="MTT179" s="565"/>
      <c r="MTU179" s="565"/>
      <c r="MTV179" s="565"/>
      <c r="MTW179" s="565"/>
      <c r="MTX179" s="565"/>
      <c r="MTY179" s="565"/>
      <c r="MTZ179" s="565"/>
      <c r="MUA179" s="565"/>
      <c r="MUB179" s="565"/>
      <c r="MUC179" s="565"/>
      <c r="MUD179" s="565"/>
      <c r="MUE179" s="565"/>
      <c r="MUF179" s="565"/>
      <c r="MUG179" s="565"/>
      <c r="MUH179" s="565"/>
      <c r="MUI179" s="565"/>
      <c r="MUJ179" s="565"/>
      <c r="MUK179" s="565"/>
      <c r="MUL179" s="565"/>
      <c r="MUM179" s="565"/>
      <c r="MUN179" s="565"/>
      <c r="MUO179" s="565"/>
      <c r="MUP179" s="565"/>
      <c r="MUQ179" s="565"/>
      <c r="MUR179" s="565"/>
      <c r="MUS179" s="565"/>
      <c r="MUT179" s="565"/>
      <c r="MUU179" s="565"/>
      <c r="MUV179" s="565"/>
      <c r="MUW179" s="565"/>
      <c r="MUX179" s="565"/>
      <c r="MUY179" s="565"/>
      <c r="MUZ179" s="565"/>
      <c r="MVA179" s="565"/>
      <c r="MVB179" s="565"/>
      <c r="MVC179" s="565"/>
      <c r="MVD179" s="565"/>
      <c r="MVE179" s="565"/>
      <c r="MVF179" s="565"/>
      <c r="MVG179" s="565"/>
      <c r="MVH179" s="565"/>
      <c r="MVI179" s="565"/>
      <c r="MVJ179" s="565"/>
      <c r="MVK179" s="565"/>
      <c r="MVL179" s="565"/>
      <c r="MVM179" s="565"/>
      <c r="MVN179" s="565"/>
      <c r="MVO179" s="565"/>
      <c r="MVP179" s="565"/>
      <c r="MVQ179" s="565"/>
      <c r="MVR179" s="565"/>
      <c r="MVS179" s="565"/>
      <c r="MVT179" s="565"/>
      <c r="MVU179" s="565"/>
      <c r="MVV179" s="565"/>
      <c r="MVW179" s="565"/>
      <c r="MVX179" s="565"/>
      <c r="MVY179" s="565"/>
      <c r="MVZ179" s="565"/>
      <c r="MWA179" s="565"/>
      <c r="MWB179" s="565"/>
      <c r="MWC179" s="565"/>
      <c r="MWD179" s="565"/>
      <c r="MWE179" s="565"/>
      <c r="MWF179" s="565"/>
      <c r="MWG179" s="565"/>
      <c r="MWH179" s="565"/>
      <c r="MWI179" s="565"/>
      <c r="MWJ179" s="565"/>
      <c r="MWK179" s="565"/>
      <c r="MWL179" s="565"/>
      <c r="MWM179" s="565"/>
      <c r="MWN179" s="565"/>
      <c r="MWO179" s="565"/>
      <c r="MWP179" s="565"/>
      <c r="MWQ179" s="565"/>
      <c r="MWR179" s="565"/>
      <c r="MWS179" s="565"/>
      <c r="MWT179" s="565"/>
      <c r="MWU179" s="565"/>
      <c r="MWV179" s="565"/>
      <c r="MWW179" s="565"/>
      <c r="MWX179" s="565"/>
      <c r="MWY179" s="565"/>
      <c r="MWZ179" s="565"/>
      <c r="MXA179" s="565"/>
      <c r="MXB179" s="565"/>
      <c r="MXC179" s="565"/>
      <c r="MXD179" s="565"/>
      <c r="MXE179" s="565"/>
      <c r="MXF179" s="565"/>
      <c r="MXG179" s="565"/>
      <c r="MXH179" s="565"/>
      <c r="MXI179" s="565"/>
      <c r="MXJ179" s="565"/>
      <c r="MXK179" s="565"/>
      <c r="MXL179" s="565"/>
      <c r="MXM179" s="565"/>
      <c r="MXN179" s="565"/>
      <c r="MXO179" s="565"/>
      <c r="MXP179" s="565"/>
      <c r="MXQ179" s="565"/>
      <c r="MXR179" s="565"/>
      <c r="MXS179" s="565"/>
      <c r="MXT179" s="565"/>
      <c r="MXU179" s="565"/>
      <c r="MXV179" s="565"/>
      <c r="MXW179" s="565"/>
      <c r="MXX179" s="565"/>
      <c r="MXY179" s="565"/>
      <c r="MXZ179" s="565"/>
      <c r="MYA179" s="565"/>
      <c r="MYB179" s="565"/>
      <c r="MYC179" s="565"/>
      <c r="MYD179" s="565"/>
      <c r="MYE179" s="565"/>
      <c r="MYF179" s="565"/>
      <c r="MYG179" s="565"/>
      <c r="MYH179" s="565"/>
      <c r="MYI179" s="565"/>
      <c r="MYJ179" s="565"/>
      <c r="MYK179" s="565"/>
      <c r="MYL179" s="565"/>
      <c r="MYM179" s="565"/>
      <c r="MYN179" s="565"/>
      <c r="MYO179" s="565"/>
      <c r="MYP179" s="565"/>
      <c r="MYQ179" s="565"/>
      <c r="MYR179" s="565"/>
      <c r="MYS179" s="565"/>
      <c r="MYT179" s="565"/>
      <c r="MYU179" s="565"/>
      <c r="MYV179" s="565"/>
      <c r="MYW179" s="565"/>
      <c r="MYX179" s="565"/>
      <c r="MYY179" s="565"/>
      <c r="MYZ179" s="565"/>
      <c r="MZA179" s="565"/>
      <c r="MZB179" s="565"/>
      <c r="MZC179" s="565"/>
      <c r="MZD179" s="565"/>
      <c r="MZE179" s="565"/>
      <c r="MZF179" s="565"/>
      <c r="MZG179" s="565"/>
      <c r="MZH179" s="565"/>
      <c r="MZI179" s="565"/>
      <c r="MZJ179" s="565"/>
      <c r="MZK179" s="565"/>
      <c r="MZL179" s="565"/>
      <c r="MZM179" s="565"/>
      <c r="MZN179" s="565"/>
      <c r="MZO179" s="565"/>
      <c r="MZP179" s="565"/>
      <c r="MZQ179" s="565"/>
      <c r="MZR179" s="565"/>
      <c r="MZS179" s="565"/>
      <c r="MZT179" s="565"/>
      <c r="MZU179" s="565"/>
      <c r="MZV179" s="565"/>
      <c r="MZW179" s="565"/>
      <c r="MZX179" s="565"/>
      <c r="MZY179" s="565"/>
      <c r="MZZ179" s="565"/>
      <c r="NAA179" s="565"/>
      <c r="NAB179" s="565"/>
      <c r="NAC179" s="565"/>
      <c r="NAD179" s="565"/>
      <c r="NAE179" s="565"/>
      <c r="NAF179" s="565"/>
      <c r="NAG179" s="565"/>
      <c r="NAH179" s="565"/>
      <c r="NAI179" s="565"/>
      <c r="NAJ179" s="565"/>
      <c r="NAK179" s="565"/>
      <c r="NAL179" s="565"/>
      <c r="NAM179" s="565"/>
      <c r="NAN179" s="565"/>
      <c r="NAO179" s="565"/>
      <c r="NAP179" s="565"/>
      <c r="NAQ179" s="565"/>
      <c r="NAR179" s="565"/>
      <c r="NAS179" s="565"/>
      <c r="NAT179" s="565"/>
      <c r="NAU179" s="565"/>
      <c r="NAV179" s="565"/>
      <c r="NAW179" s="565"/>
      <c r="NAX179" s="565"/>
      <c r="NAY179" s="565"/>
      <c r="NAZ179" s="565"/>
      <c r="NBA179" s="565"/>
      <c r="NBB179" s="565"/>
      <c r="NBC179" s="565"/>
      <c r="NBD179" s="565"/>
      <c r="NBE179" s="565"/>
      <c r="NBF179" s="565"/>
      <c r="NBG179" s="565"/>
      <c r="NBH179" s="565"/>
      <c r="NBI179" s="565"/>
      <c r="NBJ179" s="565"/>
      <c r="NBK179" s="565"/>
      <c r="NBL179" s="565"/>
      <c r="NBM179" s="565"/>
      <c r="NBN179" s="565"/>
      <c r="NBO179" s="565"/>
      <c r="NBP179" s="565"/>
      <c r="NBQ179" s="565"/>
      <c r="NBR179" s="565"/>
      <c r="NBS179" s="565"/>
      <c r="NBT179" s="565"/>
      <c r="NBU179" s="565"/>
      <c r="NBV179" s="565"/>
      <c r="NBW179" s="565"/>
      <c r="NBX179" s="565"/>
      <c r="NBY179" s="565"/>
      <c r="NBZ179" s="565"/>
      <c r="NCA179" s="565"/>
      <c r="NCB179" s="565"/>
      <c r="NCC179" s="565"/>
      <c r="NCD179" s="565"/>
      <c r="NCE179" s="565"/>
      <c r="NCF179" s="565"/>
      <c r="NCG179" s="565"/>
      <c r="NCH179" s="565"/>
      <c r="NCI179" s="565"/>
      <c r="NCJ179" s="565"/>
      <c r="NCK179" s="565"/>
      <c r="NCL179" s="565"/>
      <c r="NCM179" s="565"/>
      <c r="NCN179" s="565"/>
      <c r="NCO179" s="565"/>
      <c r="NCP179" s="565"/>
      <c r="NCQ179" s="565"/>
      <c r="NCR179" s="565"/>
      <c r="NCS179" s="565"/>
      <c r="NCT179" s="565"/>
      <c r="NCU179" s="565"/>
      <c r="NCV179" s="565"/>
      <c r="NCW179" s="565"/>
      <c r="NCX179" s="565"/>
      <c r="NCY179" s="565"/>
      <c r="NCZ179" s="565"/>
      <c r="NDA179" s="565"/>
      <c r="NDB179" s="565"/>
      <c r="NDC179" s="565"/>
      <c r="NDD179" s="565"/>
      <c r="NDE179" s="565"/>
      <c r="NDF179" s="565"/>
      <c r="NDG179" s="565"/>
      <c r="NDH179" s="565"/>
      <c r="NDI179" s="565"/>
      <c r="NDJ179" s="565"/>
      <c r="NDK179" s="565"/>
      <c r="NDL179" s="565"/>
      <c r="NDM179" s="565"/>
      <c r="NDN179" s="565"/>
      <c r="NDO179" s="565"/>
      <c r="NDP179" s="565"/>
      <c r="NDQ179" s="565"/>
      <c r="NDR179" s="565"/>
      <c r="NDS179" s="565"/>
      <c r="NDT179" s="565"/>
      <c r="NDU179" s="565"/>
      <c r="NDV179" s="565"/>
      <c r="NDW179" s="565"/>
      <c r="NDX179" s="565"/>
      <c r="NDY179" s="565"/>
      <c r="NDZ179" s="565"/>
      <c r="NEA179" s="565"/>
      <c r="NEB179" s="565"/>
      <c r="NEC179" s="565"/>
      <c r="NED179" s="565"/>
      <c r="NEE179" s="565"/>
      <c r="NEF179" s="565"/>
      <c r="NEG179" s="565"/>
      <c r="NEH179" s="565"/>
      <c r="NEI179" s="565"/>
      <c r="NEJ179" s="565"/>
      <c r="NEK179" s="565"/>
      <c r="NEL179" s="565"/>
      <c r="NEM179" s="565"/>
      <c r="NEN179" s="565"/>
      <c r="NEO179" s="565"/>
      <c r="NEP179" s="565"/>
      <c r="NEQ179" s="565"/>
      <c r="NER179" s="565"/>
      <c r="NES179" s="565"/>
      <c r="NET179" s="565"/>
      <c r="NEU179" s="565"/>
      <c r="NEV179" s="565"/>
      <c r="NEW179" s="565"/>
      <c r="NEX179" s="565"/>
      <c r="NEY179" s="565"/>
      <c r="NEZ179" s="565"/>
      <c r="NFA179" s="565"/>
      <c r="NFB179" s="565"/>
      <c r="NFC179" s="565"/>
      <c r="NFD179" s="565"/>
      <c r="NFE179" s="565"/>
      <c r="NFF179" s="565"/>
      <c r="NFG179" s="565"/>
      <c r="NFH179" s="565"/>
      <c r="NFI179" s="565"/>
      <c r="NFJ179" s="565"/>
      <c r="NFK179" s="565"/>
      <c r="NFL179" s="565"/>
      <c r="NFM179" s="565"/>
      <c r="NFN179" s="565"/>
      <c r="NFO179" s="565"/>
      <c r="NFP179" s="565"/>
      <c r="NFQ179" s="565"/>
      <c r="NFR179" s="565"/>
      <c r="NFS179" s="565"/>
      <c r="NFT179" s="565"/>
      <c r="NFU179" s="565"/>
      <c r="NFV179" s="565"/>
      <c r="NFW179" s="565"/>
      <c r="NFX179" s="565"/>
      <c r="NFY179" s="565"/>
      <c r="NFZ179" s="565"/>
      <c r="NGA179" s="565"/>
      <c r="NGB179" s="565"/>
      <c r="NGC179" s="565"/>
      <c r="NGD179" s="565"/>
      <c r="NGE179" s="565"/>
      <c r="NGF179" s="565"/>
      <c r="NGG179" s="565"/>
      <c r="NGH179" s="565"/>
      <c r="NGI179" s="565"/>
      <c r="NGJ179" s="565"/>
      <c r="NGK179" s="565"/>
      <c r="NGL179" s="565"/>
      <c r="NGM179" s="565"/>
      <c r="NGN179" s="565"/>
      <c r="NGO179" s="565"/>
      <c r="NGP179" s="565"/>
      <c r="NGQ179" s="565"/>
      <c r="NGR179" s="565"/>
      <c r="NGS179" s="565"/>
      <c r="NGT179" s="565"/>
      <c r="NGU179" s="565"/>
      <c r="NGV179" s="565"/>
      <c r="NGW179" s="565"/>
      <c r="NGX179" s="565"/>
      <c r="NGY179" s="565"/>
      <c r="NGZ179" s="565"/>
      <c r="NHA179" s="565"/>
      <c r="NHB179" s="565"/>
      <c r="NHC179" s="565"/>
      <c r="NHD179" s="565"/>
      <c r="NHE179" s="565"/>
      <c r="NHF179" s="565"/>
      <c r="NHG179" s="565"/>
      <c r="NHH179" s="565"/>
      <c r="NHI179" s="565"/>
      <c r="NHJ179" s="565"/>
      <c r="NHK179" s="565"/>
      <c r="NHL179" s="565"/>
      <c r="NHM179" s="565"/>
      <c r="NHN179" s="565"/>
      <c r="NHO179" s="565"/>
      <c r="NHP179" s="565"/>
      <c r="NHQ179" s="565"/>
      <c r="NHR179" s="565"/>
      <c r="NHS179" s="565"/>
      <c r="NHT179" s="565"/>
      <c r="NHU179" s="565"/>
      <c r="NHV179" s="565"/>
      <c r="NHW179" s="565"/>
      <c r="NHX179" s="565"/>
      <c r="NHY179" s="565"/>
      <c r="NHZ179" s="565"/>
      <c r="NIA179" s="565"/>
      <c r="NIB179" s="565"/>
      <c r="NIC179" s="565"/>
      <c r="NID179" s="565"/>
      <c r="NIE179" s="565"/>
      <c r="NIF179" s="565"/>
      <c r="NIG179" s="565"/>
      <c r="NIH179" s="565"/>
      <c r="NII179" s="565"/>
      <c r="NIJ179" s="565"/>
      <c r="NIK179" s="565"/>
      <c r="NIL179" s="565"/>
      <c r="NIM179" s="565"/>
      <c r="NIN179" s="565"/>
      <c r="NIO179" s="565"/>
      <c r="NIP179" s="565"/>
      <c r="NIQ179" s="565"/>
      <c r="NIR179" s="565"/>
      <c r="NIS179" s="565"/>
      <c r="NIT179" s="565"/>
      <c r="NIU179" s="565"/>
      <c r="NIV179" s="565"/>
      <c r="NIW179" s="565"/>
      <c r="NIX179" s="565"/>
      <c r="NIY179" s="565"/>
      <c r="NIZ179" s="565"/>
      <c r="NJA179" s="565"/>
      <c r="NJB179" s="565"/>
      <c r="NJC179" s="565"/>
      <c r="NJD179" s="565"/>
      <c r="NJE179" s="565"/>
      <c r="NJF179" s="565"/>
      <c r="NJG179" s="565"/>
      <c r="NJH179" s="565"/>
      <c r="NJI179" s="565"/>
      <c r="NJJ179" s="565"/>
      <c r="NJK179" s="565"/>
      <c r="NJL179" s="565"/>
      <c r="NJM179" s="565"/>
      <c r="NJN179" s="565"/>
      <c r="NJO179" s="565"/>
      <c r="NJP179" s="565"/>
      <c r="NJQ179" s="565"/>
      <c r="NJR179" s="565"/>
      <c r="NJS179" s="565"/>
      <c r="NJT179" s="565"/>
      <c r="NJU179" s="565"/>
      <c r="NJV179" s="565"/>
      <c r="NJW179" s="565"/>
      <c r="NJX179" s="565"/>
      <c r="NJY179" s="565"/>
      <c r="NJZ179" s="565"/>
      <c r="NKA179" s="565"/>
      <c r="NKB179" s="565"/>
      <c r="NKC179" s="565"/>
      <c r="NKD179" s="565"/>
      <c r="NKE179" s="565"/>
      <c r="NKF179" s="565"/>
      <c r="NKG179" s="565"/>
      <c r="NKH179" s="565"/>
      <c r="NKI179" s="565"/>
      <c r="NKJ179" s="565"/>
      <c r="NKK179" s="565"/>
      <c r="NKL179" s="565"/>
      <c r="NKM179" s="565"/>
      <c r="NKN179" s="565"/>
      <c r="NKO179" s="565"/>
      <c r="NKP179" s="565"/>
      <c r="NKQ179" s="565"/>
      <c r="NKR179" s="565"/>
      <c r="NKS179" s="565"/>
      <c r="NKT179" s="565"/>
      <c r="NKU179" s="565"/>
      <c r="NKV179" s="565"/>
      <c r="NKW179" s="565"/>
      <c r="NKX179" s="565"/>
      <c r="NKY179" s="565"/>
      <c r="NKZ179" s="565"/>
      <c r="NLA179" s="565"/>
      <c r="NLB179" s="565"/>
      <c r="NLC179" s="565"/>
      <c r="NLD179" s="565"/>
      <c r="NLE179" s="565"/>
      <c r="NLF179" s="565"/>
      <c r="NLG179" s="565"/>
      <c r="NLH179" s="565"/>
      <c r="NLI179" s="565"/>
      <c r="NLJ179" s="565"/>
      <c r="NLK179" s="565"/>
      <c r="NLL179" s="565"/>
      <c r="NLM179" s="565"/>
      <c r="NLN179" s="565"/>
      <c r="NLO179" s="565"/>
      <c r="NLP179" s="565"/>
      <c r="NLQ179" s="565"/>
      <c r="NLR179" s="565"/>
      <c r="NLS179" s="565"/>
      <c r="NLT179" s="565"/>
      <c r="NLU179" s="565"/>
      <c r="NLV179" s="565"/>
      <c r="NLW179" s="565"/>
      <c r="NLX179" s="565"/>
      <c r="NLY179" s="565"/>
      <c r="NLZ179" s="565"/>
      <c r="NMA179" s="565"/>
      <c r="NMB179" s="565"/>
      <c r="NMC179" s="565"/>
      <c r="NMD179" s="565"/>
      <c r="NME179" s="565"/>
      <c r="NMF179" s="565"/>
      <c r="NMG179" s="565"/>
      <c r="NMH179" s="565"/>
      <c r="NMI179" s="565"/>
      <c r="NMJ179" s="565"/>
      <c r="NMK179" s="565"/>
      <c r="NML179" s="565"/>
      <c r="NMM179" s="565"/>
      <c r="NMN179" s="565"/>
      <c r="NMO179" s="565"/>
      <c r="NMP179" s="565"/>
      <c r="NMQ179" s="565"/>
      <c r="NMR179" s="565"/>
      <c r="NMS179" s="565"/>
      <c r="NMT179" s="565"/>
      <c r="NMU179" s="565"/>
      <c r="NMV179" s="565"/>
      <c r="NMW179" s="565"/>
      <c r="NMX179" s="565"/>
      <c r="NMY179" s="565"/>
      <c r="NMZ179" s="565"/>
      <c r="NNA179" s="565"/>
      <c r="NNB179" s="565"/>
      <c r="NNC179" s="565"/>
      <c r="NND179" s="565"/>
      <c r="NNE179" s="565"/>
      <c r="NNF179" s="565"/>
      <c r="NNG179" s="565"/>
      <c r="NNH179" s="565"/>
      <c r="NNI179" s="565"/>
      <c r="NNJ179" s="565"/>
      <c r="NNK179" s="565"/>
      <c r="NNL179" s="565"/>
      <c r="NNM179" s="565"/>
      <c r="NNN179" s="565"/>
      <c r="NNO179" s="565"/>
      <c r="NNP179" s="565"/>
      <c r="NNQ179" s="565"/>
      <c r="NNR179" s="565"/>
      <c r="NNS179" s="565"/>
      <c r="NNT179" s="565"/>
      <c r="NNU179" s="565"/>
      <c r="NNV179" s="565"/>
      <c r="NNW179" s="565"/>
      <c r="NNX179" s="565"/>
      <c r="NNY179" s="565"/>
      <c r="NNZ179" s="565"/>
      <c r="NOA179" s="565"/>
      <c r="NOB179" s="565"/>
      <c r="NOC179" s="565"/>
      <c r="NOD179" s="565"/>
      <c r="NOE179" s="565"/>
      <c r="NOF179" s="565"/>
      <c r="NOG179" s="565"/>
      <c r="NOH179" s="565"/>
      <c r="NOI179" s="565"/>
      <c r="NOJ179" s="565"/>
      <c r="NOK179" s="565"/>
      <c r="NOL179" s="565"/>
      <c r="NOM179" s="565"/>
      <c r="NON179" s="565"/>
      <c r="NOO179" s="565"/>
      <c r="NOP179" s="565"/>
      <c r="NOQ179" s="565"/>
      <c r="NOR179" s="565"/>
      <c r="NOS179" s="565"/>
      <c r="NOT179" s="565"/>
      <c r="NOU179" s="565"/>
      <c r="NOV179" s="565"/>
      <c r="NOW179" s="565"/>
      <c r="NOX179" s="565"/>
      <c r="NOY179" s="565"/>
      <c r="NOZ179" s="565"/>
      <c r="NPA179" s="565"/>
      <c r="NPB179" s="565"/>
      <c r="NPC179" s="565"/>
      <c r="NPD179" s="565"/>
      <c r="NPE179" s="565"/>
      <c r="NPF179" s="565"/>
      <c r="NPG179" s="565"/>
      <c r="NPH179" s="565"/>
      <c r="NPI179" s="565"/>
      <c r="NPJ179" s="565"/>
      <c r="NPK179" s="565"/>
      <c r="NPL179" s="565"/>
      <c r="NPM179" s="565"/>
      <c r="NPN179" s="565"/>
      <c r="NPO179" s="565"/>
      <c r="NPP179" s="565"/>
      <c r="NPQ179" s="565"/>
      <c r="NPR179" s="565"/>
      <c r="NPS179" s="565"/>
      <c r="NPT179" s="565"/>
      <c r="NPU179" s="565"/>
      <c r="NPV179" s="565"/>
      <c r="NPW179" s="565"/>
      <c r="NPX179" s="565"/>
      <c r="NPY179" s="565"/>
      <c r="NPZ179" s="565"/>
      <c r="NQA179" s="565"/>
      <c r="NQB179" s="565"/>
      <c r="NQC179" s="565"/>
      <c r="NQD179" s="565"/>
      <c r="NQE179" s="565"/>
      <c r="NQF179" s="565"/>
      <c r="NQG179" s="565"/>
      <c r="NQH179" s="565"/>
      <c r="NQI179" s="565"/>
      <c r="NQJ179" s="565"/>
      <c r="NQK179" s="565"/>
      <c r="NQL179" s="565"/>
      <c r="NQM179" s="565"/>
      <c r="NQN179" s="565"/>
      <c r="NQO179" s="565"/>
      <c r="NQP179" s="565"/>
      <c r="NQQ179" s="565"/>
      <c r="NQR179" s="565"/>
      <c r="NQS179" s="565"/>
      <c r="NQT179" s="565"/>
      <c r="NQU179" s="565"/>
      <c r="NQV179" s="565"/>
      <c r="NQW179" s="565"/>
      <c r="NQX179" s="565"/>
      <c r="NQY179" s="565"/>
      <c r="NQZ179" s="565"/>
      <c r="NRA179" s="565"/>
      <c r="NRB179" s="565"/>
      <c r="NRC179" s="565"/>
      <c r="NRD179" s="565"/>
      <c r="NRE179" s="565"/>
      <c r="NRF179" s="565"/>
      <c r="NRG179" s="565"/>
      <c r="NRH179" s="565"/>
      <c r="NRI179" s="565"/>
      <c r="NRJ179" s="565"/>
      <c r="NRK179" s="565"/>
      <c r="NRL179" s="565"/>
      <c r="NRM179" s="565"/>
      <c r="NRN179" s="565"/>
      <c r="NRO179" s="565"/>
      <c r="NRP179" s="565"/>
      <c r="NRQ179" s="565"/>
      <c r="NRR179" s="565"/>
      <c r="NRS179" s="565"/>
      <c r="NRT179" s="565"/>
      <c r="NRU179" s="565"/>
      <c r="NRV179" s="565"/>
      <c r="NRW179" s="565"/>
      <c r="NRX179" s="565"/>
      <c r="NRY179" s="565"/>
      <c r="NRZ179" s="565"/>
      <c r="NSA179" s="565"/>
      <c r="NSB179" s="565"/>
      <c r="NSC179" s="565"/>
      <c r="NSD179" s="565"/>
      <c r="NSE179" s="565"/>
      <c r="NSF179" s="565"/>
      <c r="NSG179" s="565"/>
      <c r="NSH179" s="565"/>
      <c r="NSI179" s="565"/>
      <c r="NSJ179" s="565"/>
      <c r="NSK179" s="565"/>
      <c r="NSL179" s="565"/>
      <c r="NSM179" s="565"/>
      <c r="NSN179" s="565"/>
      <c r="NSO179" s="565"/>
      <c r="NSP179" s="565"/>
      <c r="NSQ179" s="565"/>
      <c r="NSR179" s="565"/>
      <c r="NSS179" s="565"/>
      <c r="NST179" s="565"/>
      <c r="NSU179" s="565"/>
      <c r="NSV179" s="565"/>
      <c r="NSW179" s="565"/>
      <c r="NSX179" s="565"/>
      <c r="NSY179" s="565"/>
      <c r="NSZ179" s="565"/>
      <c r="NTA179" s="565"/>
      <c r="NTB179" s="565"/>
      <c r="NTC179" s="565"/>
      <c r="NTD179" s="565"/>
      <c r="NTE179" s="565"/>
      <c r="NTF179" s="565"/>
      <c r="NTG179" s="565"/>
      <c r="NTH179" s="565"/>
      <c r="NTI179" s="565"/>
      <c r="NTJ179" s="565"/>
      <c r="NTK179" s="565"/>
      <c r="NTL179" s="565"/>
      <c r="NTM179" s="565"/>
      <c r="NTN179" s="565"/>
      <c r="NTO179" s="565"/>
      <c r="NTP179" s="565"/>
      <c r="NTQ179" s="565"/>
      <c r="NTR179" s="565"/>
      <c r="NTS179" s="565"/>
      <c r="NTT179" s="565"/>
      <c r="NTU179" s="565"/>
      <c r="NTV179" s="565"/>
      <c r="NTW179" s="565"/>
      <c r="NTX179" s="565"/>
      <c r="NTY179" s="565"/>
      <c r="NTZ179" s="565"/>
      <c r="NUA179" s="565"/>
      <c r="NUB179" s="565"/>
      <c r="NUC179" s="565"/>
      <c r="NUD179" s="565"/>
      <c r="NUE179" s="565"/>
      <c r="NUF179" s="565"/>
      <c r="NUG179" s="565"/>
      <c r="NUH179" s="565"/>
      <c r="NUI179" s="565"/>
      <c r="NUJ179" s="565"/>
      <c r="NUK179" s="565"/>
      <c r="NUL179" s="565"/>
      <c r="NUM179" s="565"/>
      <c r="NUN179" s="565"/>
      <c r="NUO179" s="565"/>
      <c r="NUP179" s="565"/>
      <c r="NUQ179" s="565"/>
      <c r="NUR179" s="565"/>
      <c r="NUS179" s="565"/>
      <c r="NUT179" s="565"/>
      <c r="NUU179" s="565"/>
      <c r="NUV179" s="565"/>
      <c r="NUW179" s="565"/>
      <c r="NUX179" s="565"/>
      <c r="NUY179" s="565"/>
      <c r="NUZ179" s="565"/>
      <c r="NVA179" s="565"/>
      <c r="NVB179" s="565"/>
      <c r="NVC179" s="565"/>
      <c r="NVD179" s="565"/>
      <c r="NVE179" s="565"/>
      <c r="NVF179" s="565"/>
      <c r="NVG179" s="565"/>
      <c r="NVH179" s="565"/>
      <c r="NVI179" s="565"/>
      <c r="NVJ179" s="565"/>
      <c r="NVK179" s="565"/>
      <c r="NVL179" s="565"/>
      <c r="NVM179" s="565"/>
      <c r="NVN179" s="565"/>
      <c r="NVO179" s="565"/>
      <c r="NVP179" s="565"/>
      <c r="NVQ179" s="565"/>
      <c r="NVR179" s="565"/>
      <c r="NVS179" s="565"/>
      <c r="NVT179" s="565"/>
      <c r="NVU179" s="565"/>
      <c r="NVV179" s="565"/>
      <c r="NVW179" s="565"/>
      <c r="NVX179" s="565"/>
      <c r="NVY179" s="565"/>
      <c r="NVZ179" s="565"/>
      <c r="NWA179" s="565"/>
      <c r="NWB179" s="565"/>
      <c r="NWC179" s="565"/>
      <c r="NWD179" s="565"/>
      <c r="NWE179" s="565"/>
      <c r="NWF179" s="565"/>
      <c r="NWG179" s="565"/>
      <c r="NWH179" s="565"/>
      <c r="NWI179" s="565"/>
      <c r="NWJ179" s="565"/>
      <c r="NWK179" s="565"/>
      <c r="NWL179" s="565"/>
      <c r="NWM179" s="565"/>
      <c r="NWN179" s="565"/>
      <c r="NWO179" s="565"/>
      <c r="NWP179" s="565"/>
      <c r="NWQ179" s="565"/>
      <c r="NWR179" s="565"/>
      <c r="NWS179" s="565"/>
      <c r="NWT179" s="565"/>
      <c r="NWU179" s="565"/>
      <c r="NWV179" s="565"/>
      <c r="NWW179" s="565"/>
      <c r="NWX179" s="565"/>
      <c r="NWY179" s="565"/>
      <c r="NWZ179" s="565"/>
      <c r="NXA179" s="565"/>
      <c r="NXB179" s="565"/>
      <c r="NXC179" s="565"/>
      <c r="NXD179" s="565"/>
      <c r="NXE179" s="565"/>
      <c r="NXF179" s="565"/>
      <c r="NXG179" s="565"/>
      <c r="NXH179" s="565"/>
      <c r="NXI179" s="565"/>
      <c r="NXJ179" s="565"/>
      <c r="NXK179" s="565"/>
      <c r="NXL179" s="565"/>
      <c r="NXM179" s="565"/>
      <c r="NXN179" s="565"/>
      <c r="NXO179" s="565"/>
      <c r="NXP179" s="565"/>
      <c r="NXQ179" s="565"/>
      <c r="NXR179" s="565"/>
      <c r="NXS179" s="565"/>
      <c r="NXT179" s="565"/>
      <c r="NXU179" s="565"/>
      <c r="NXV179" s="565"/>
      <c r="NXW179" s="565"/>
      <c r="NXX179" s="565"/>
      <c r="NXY179" s="565"/>
      <c r="NXZ179" s="565"/>
      <c r="NYA179" s="565"/>
      <c r="NYB179" s="565"/>
      <c r="NYC179" s="565"/>
      <c r="NYD179" s="565"/>
      <c r="NYE179" s="565"/>
      <c r="NYF179" s="565"/>
      <c r="NYG179" s="565"/>
      <c r="NYH179" s="565"/>
      <c r="NYI179" s="565"/>
      <c r="NYJ179" s="565"/>
      <c r="NYK179" s="565"/>
      <c r="NYL179" s="565"/>
      <c r="NYM179" s="565"/>
      <c r="NYN179" s="565"/>
      <c r="NYO179" s="565"/>
      <c r="NYP179" s="565"/>
      <c r="NYQ179" s="565"/>
      <c r="NYR179" s="565"/>
      <c r="NYS179" s="565"/>
      <c r="NYT179" s="565"/>
      <c r="NYU179" s="565"/>
      <c r="NYV179" s="565"/>
      <c r="NYW179" s="565"/>
      <c r="NYX179" s="565"/>
      <c r="NYY179" s="565"/>
      <c r="NYZ179" s="565"/>
      <c r="NZA179" s="565"/>
      <c r="NZB179" s="565"/>
      <c r="NZC179" s="565"/>
      <c r="NZD179" s="565"/>
      <c r="NZE179" s="565"/>
      <c r="NZF179" s="565"/>
      <c r="NZG179" s="565"/>
      <c r="NZH179" s="565"/>
      <c r="NZI179" s="565"/>
      <c r="NZJ179" s="565"/>
      <c r="NZK179" s="565"/>
      <c r="NZL179" s="565"/>
      <c r="NZM179" s="565"/>
      <c r="NZN179" s="565"/>
      <c r="NZO179" s="565"/>
      <c r="NZP179" s="565"/>
      <c r="NZQ179" s="565"/>
      <c r="NZR179" s="565"/>
      <c r="NZS179" s="565"/>
      <c r="NZT179" s="565"/>
      <c r="NZU179" s="565"/>
      <c r="NZV179" s="565"/>
      <c r="NZW179" s="565"/>
      <c r="NZX179" s="565"/>
      <c r="NZY179" s="565"/>
      <c r="NZZ179" s="565"/>
      <c r="OAA179" s="565"/>
      <c r="OAB179" s="565"/>
      <c r="OAC179" s="565"/>
      <c r="OAD179" s="565"/>
      <c r="OAE179" s="565"/>
      <c r="OAF179" s="565"/>
      <c r="OAG179" s="565"/>
      <c r="OAH179" s="565"/>
      <c r="OAI179" s="565"/>
      <c r="OAJ179" s="565"/>
      <c r="OAK179" s="565"/>
      <c r="OAL179" s="565"/>
      <c r="OAM179" s="565"/>
      <c r="OAN179" s="565"/>
      <c r="OAO179" s="565"/>
      <c r="OAP179" s="565"/>
      <c r="OAQ179" s="565"/>
      <c r="OAR179" s="565"/>
      <c r="OAS179" s="565"/>
      <c r="OAT179" s="565"/>
      <c r="OAU179" s="565"/>
      <c r="OAV179" s="565"/>
      <c r="OAW179" s="565"/>
      <c r="OAX179" s="565"/>
      <c r="OAY179" s="565"/>
      <c r="OAZ179" s="565"/>
      <c r="OBA179" s="565"/>
      <c r="OBB179" s="565"/>
      <c r="OBC179" s="565"/>
      <c r="OBD179" s="565"/>
      <c r="OBE179" s="565"/>
      <c r="OBF179" s="565"/>
      <c r="OBG179" s="565"/>
      <c r="OBH179" s="565"/>
      <c r="OBI179" s="565"/>
      <c r="OBJ179" s="565"/>
      <c r="OBK179" s="565"/>
      <c r="OBL179" s="565"/>
      <c r="OBM179" s="565"/>
      <c r="OBN179" s="565"/>
      <c r="OBO179" s="565"/>
      <c r="OBP179" s="565"/>
      <c r="OBQ179" s="565"/>
      <c r="OBR179" s="565"/>
      <c r="OBS179" s="565"/>
      <c r="OBT179" s="565"/>
      <c r="OBU179" s="565"/>
      <c r="OBV179" s="565"/>
      <c r="OBW179" s="565"/>
      <c r="OBX179" s="565"/>
      <c r="OBY179" s="565"/>
      <c r="OBZ179" s="565"/>
      <c r="OCA179" s="565"/>
      <c r="OCB179" s="565"/>
      <c r="OCC179" s="565"/>
      <c r="OCD179" s="565"/>
      <c r="OCE179" s="565"/>
      <c r="OCF179" s="565"/>
      <c r="OCG179" s="565"/>
      <c r="OCH179" s="565"/>
      <c r="OCI179" s="565"/>
      <c r="OCJ179" s="565"/>
      <c r="OCK179" s="565"/>
      <c r="OCL179" s="565"/>
      <c r="OCM179" s="565"/>
      <c r="OCN179" s="565"/>
      <c r="OCO179" s="565"/>
      <c r="OCP179" s="565"/>
      <c r="OCQ179" s="565"/>
      <c r="OCR179" s="565"/>
      <c r="OCS179" s="565"/>
      <c r="OCT179" s="565"/>
      <c r="OCU179" s="565"/>
      <c r="OCV179" s="565"/>
      <c r="OCW179" s="565"/>
      <c r="OCX179" s="565"/>
      <c r="OCY179" s="565"/>
      <c r="OCZ179" s="565"/>
      <c r="ODA179" s="565"/>
      <c r="ODB179" s="565"/>
      <c r="ODC179" s="565"/>
      <c r="ODD179" s="565"/>
      <c r="ODE179" s="565"/>
      <c r="ODF179" s="565"/>
      <c r="ODG179" s="565"/>
      <c r="ODH179" s="565"/>
      <c r="ODI179" s="565"/>
      <c r="ODJ179" s="565"/>
      <c r="ODK179" s="565"/>
      <c r="ODL179" s="565"/>
      <c r="ODM179" s="565"/>
      <c r="ODN179" s="565"/>
      <c r="ODO179" s="565"/>
      <c r="ODP179" s="565"/>
      <c r="ODQ179" s="565"/>
      <c r="ODR179" s="565"/>
      <c r="ODS179" s="565"/>
      <c r="ODT179" s="565"/>
      <c r="ODU179" s="565"/>
      <c r="ODV179" s="565"/>
      <c r="ODW179" s="565"/>
      <c r="ODX179" s="565"/>
      <c r="ODY179" s="565"/>
      <c r="ODZ179" s="565"/>
      <c r="OEA179" s="565"/>
      <c r="OEB179" s="565"/>
      <c r="OEC179" s="565"/>
      <c r="OED179" s="565"/>
      <c r="OEE179" s="565"/>
      <c r="OEF179" s="565"/>
      <c r="OEG179" s="565"/>
      <c r="OEH179" s="565"/>
      <c r="OEI179" s="565"/>
      <c r="OEJ179" s="565"/>
      <c r="OEK179" s="565"/>
      <c r="OEL179" s="565"/>
      <c r="OEM179" s="565"/>
      <c r="OEN179" s="565"/>
      <c r="OEO179" s="565"/>
      <c r="OEP179" s="565"/>
      <c r="OEQ179" s="565"/>
      <c r="OER179" s="565"/>
      <c r="OES179" s="565"/>
      <c r="OET179" s="565"/>
      <c r="OEU179" s="565"/>
      <c r="OEV179" s="565"/>
      <c r="OEW179" s="565"/>
      <c r="OEX179" s="565"/>
      <c r="OEY179" s="565"/>
      <c r="OEZ179" s="565"/>
      <c r="OFA179" s="565"/>
      <c r="OFB179" s="565"/>
      <c r="OFC179" s="565"/>
      <c r="OFD179" s="565"/>
      <c r="OFE179" s="565"/>
      <c r="OFF179" s="565"/>
      <c r="OFG179" s="565"/>
      <c r="OFH179" s="565"/>
      <c r="OFI179" s="565"/>
      <c r="OFJ179" s="565"/>
      <c r="OFK179" s="565"/>
      <c r="OFL179" s="565"/>
      <c r="OFM179" s="565"/>
      <c r="OFN179" s="565"/>
      <c r="OFO179" s="565"/>
      <c r="OFP179" s="565"/>
      <c r="OFQ179" s="565"/>
      <c r="OFR179" s="565"/>
      <c r="OFS179" s="565"/>
      <c r="OFT179" s="565"/>
      <c r="OFU179" s="565"/>
      <c r="OFV179" s="565"/>
      <c r="OFW179" s="565"/>
      <c r="OFX179" s="565"/>
      <c r="OFY179" s="565"/>
      <c r="OFZ179" s="565"/>
      <c r="OGA179" s="565"/>
      <c r="OGB179" s="565"/>
      <c r="OGC179" s="565"/>
      <c r="OGD179" s="565"/>
      <c r="OGE179" s="565"/>
      <c r="OGF179" s="565"/>
      <c r="OGG179" s="565"/>
      <c r="OGH179" s="565"/>
      <c r="OGI179" s="565"/>
      <c r="OGJ179" s="565"/>
      <c r="OGK179" s="565"/>
      <c r="OGL179" s="565"/>
      <c r="OGM179" s="565"/>
      <c r="OGN179" s="565"/>
      <c r="OGO179" s="565"/>
      <c r="OGP179" s="565"/>
      <c r="OGQ179" s="565"/>
      <c r="OGR179" s="565"/>
      <c r="OGS179" s="565"/>
      <c r="OGT179" s="565"/>
      <c r="OGU179" s="565"/>
      <c r="OGV179" s="565"/>
      <c r="OGW179" s="565"/>
      <c r="OGX179" s="565"/>
      <c r="OGY179" s="565"/>
      <c r="OGZ179" s="565"/>
      <c r="OHA179" s="565"/>
      <c r="OHB179" s="565"/>
      <c r="OHC179" s="565"/>
      <c r="OHD179" s="565"/>
      <c r="OHE179" s="565"/>
      <c r="OHF179" s="565"/>
      <c r="OHG179" s="565"/>
      <c r="OHH179" s="565"/>
      <c r="OHI179" s="565"/>
      <c r="OHJ179" s="565"/>
      <c r="OHK179" s="565"/>
      <c r="OHL179" s="565"/>
      <c r="OHM179" s="565"/>
      <c r="OHN179" s="565"/>
      <c r="OHO179" s="565"/>
      <c r="OHP179" s="565"/>
      <c r="OHQ179" s="565"/>
      <c r="OHR179" s="565"/>
      <c r="OHS179" s="565"/>
      <c r="OHT179" s="565"/>
      <c r="OHU179" s="565"/>
      <c r="OHV179" s="565"/>
      <c r="OHW179" s="565"/>
      <c r="OHX179" s="565"/>
      <c r="OHY179" s="565"/>
      <c r="OHZ179" s="565"/>
      <c r="OIA179" s="565"/>
      <c r="OIB179" s="565"/>
      <c r="OIC179" s="565"/>
      <c r="OID179" s="565"/>
      <c r="OIE179" s="565"/>
      <c r="OIF179" s="565"/>
      <c r="OIG179" s="565"/>
      <c r="OIH179" s="565"/>
      <c r="OII179" s="565"/>
      <c r="OIJ179" s="565"/>
      <c r="OIK179" s="565"/>
      <c r="OIL179" s="565"/>
      <c r="OIM179" s="565"/>
      <c r="OIN179" s="565"/>
      <c r="OIO179" s="565"/>
      <c r="OIP179" s="565"/>
      <c r="OIQ179" s="565"/>
      <c r="OIR179" s="565"/>
      <c r="OIS179" s="565"/>
      <c r="OIT179" s="565"/>
      <c r="OIU179" s="565"/>
      <c r="OIV179" s="565"/>
      <c r="OIW179" s="565"/>
      <c r="OIX179" s="565"/>
      <c r="OIY179" s="565"/>
      <c r="OIZ179" s="565"/>
      <c r="OJA179" s="565"/>
      <c r="OJB179" s="565"/>
      <c r="OJC179" s="565"/>
      <c r="OJD179" s="565"/>
      <c r="OJE179" s="565"/>
      <c r="OJF179" s="565"/>
      <c r="OJG179" s="565"/>
      <c r="OJH179" s="565"/>
      <c r="OJI179" s="565"/>
      <c r="OJJ179" s="565"/>
      <c r="OJK179" s="565"/>
      <c r="OJL179" s="565"/>
      <c r="OJM179" s="565"/>
      <c r="OJN179" s="565"/>
      <c r="OJO179" s="565"/>
      <c r="OJP179" s="565"/>
      <c r="OJQ179" s="565"/>
      <c r="OJR179" s="565"/>
      <c r="OJS179" s="565"/>
      <c r="OJT179" s="565"/>
      <c r="OJU179" s="565"/>
      <c r="OJV179" s="565"/>
      <c r="OJW179" s="565"/>
      <c r="OJX179" s="565"/>
      <c r="OJY179" s="565"/>
      <c r="OJZ179" s="565"/>
      <c r="OKA179" s="565"/>
      <c r="OKB179" s="565"/>
      <c r="OKC179" s="565"/>
      <c r="OKD179" s="565"/>
      <c r="OKE179" s="565"/>
      <c r="OKF179" s="565"/>
      <c r="OKG179" s="565"/>
      <c r="OKH179" s="565"/>
      <c r="OKI179" s="565"/>
      <c r="OKJ179" s="565"/>
      <c r="OKK179" s="565"/>
      <c r="OKL179" s="565"/>
      <c r="OKM179" s="565"/>
      <c r="OKN179" s="565"/>
      <c r="OKO179" s="565"/>
      <c r="OKP179" s="565"/>
      <c r="OKQ179" s="565"/>
      <c r="OKR179" s="565"/>
      <c r="OKS179" s="565"/>
      <c r="OKT179" s="565"/>
      <c r="OKU179" s="565"/>
      <c r="OKV179" s="565"/>
      <c r="OKW179" s="565"/>
      <c r="OKX179" s="565"/>
      <c r="OKY179" s="565"/>
      <c r="OKZ179" s="565"/>
      <c r="OLA179" s="565"/>
      <c r="OLB179" s="565"/>
      <c r="OLC179" s="565"/>
      <c r="OLD179" s="565"/>
      <c r="OLE179" s="565"/>
      <c r="OLF179" s="565"/>
      <c r="OLG179" s="565"/>
      <c r="OLH179" s="565"/>
      <c r="OLI179" s="565"/>
      <c r="OLJ179" s="565"/>
      <c r="OLK179" s="565"/>
      <c r="OLL179" s="565"/>
      <c r="OLM179" s="565"/>
      <c r="OLN179" s="565"/>
      <c r="OLO179" s="565"/>
      <c r="OLP179" s="565"/>
      <c r="OLQ179" s="565"/>
      <c r="OLR179" s="565"/>
      <c r="OLS179" s="565"/>
      <c r="OLT179" s="565"/>
      <c r="OLU179" s="565"/>
      <c r="OLV179" s="565"/>
      <c r="OLW179" s="565"/>
      <c r="OLX179" s="565"/>
      <c r="OLY179" s="565"/>
      <c r="OLZ179" s="565"/>
      <c r="OMA179" s="565"/>
      <c r="OMB179" s="565"/>
      <c r="OMC179" s="565"/>
      <c r="OMD179" s="565"/>
      <c r="OME179" s="565"/>
      <c r="OMF179" s="565"/>
      <c r="OMG179" s="565"/>
      <c r="OMH179" s="565"/>
      <c r="OMI179" s="565"/>
      <c r="OMJ179" s="565"/>
      <c r="OMK179" s="565"/>
      <c r="OML179" s="565"/>
      <c r="OMM179" s="565"/>
      <c r="OMN179" s="565"/>
      <c r="OMO179" s="565"/>
      <c r="OMP179" s="565"/>
      <c r="OMQ179" s="565"/>
      <c r="OMR179" s="565"/>
      <c r="OMS179" s="565"/>
      <c r="OMT179" s="565"/>
      <c r="OMU179" s="565"/>
      <c r="OMV179" s="565"/>
      <c r="OMW179" s="565"/>
      <c r="OMX179" s="565"/>
      <c r="OMY179" s="565"/>
      <c r="OMZ179" s="565"/>
      <c r="ONA179" s="565"/>
      <c r="ONB179" s="565"/>
      <c r="ONC179" s="565"/>
      <c r="OND179" s="565"/>
      <c r="ONE179" s="565"/>
      <c r="ONF179" s="565"/>
      <c r="ONG179" s="565"/>
      <c r="ONH179" s="565"/>
      <c r="ONI179" s="565"/>
      <c r="ONJ179" s="565"/>
      <c r="ONK179" s="565"/>
      <c r="ONL179" s="565"/>
      <c r="ONM179" s="565"/>
      <c r="ONN179" s="565"/>
      <c r="ONO179" s="565"/>
      <c r="ONP179" s="565"/>
      <c r="ONQ179" s="565"/>
      <c r="ONR179" s="565"/>
      <c r="ONS179" s="565"/>
      <c r="ONT179" s="565"/>
      <c r="ONU179" s="565"/>
      <c r="ONV179" s="565"/>
      <c r="ONW179" s="565"/>
      <c r="ONX179" s="565"/>
      <c r="ONY179" s="565"/>
      <c r="ONZ179" s="565"/>
      <c r="OOA179" s="565"/>
      <c r="OOB179" s="565"/>
      <c r="OOC179" s="565"/>
      <c r="OOD179" s="565"/>
      <c r="OOE179" s="565"/>
      <c r="OOF179" s="565"/>
      <c r="OOG179" s="565"/>
      <c r="OOH179" s="565"/>
      <c r="OOI179" s="565"/>
      <c r="OOJ179" s="565"/>
      <c r="OOK179" s="565"/>
      <c r="OOL179" s="565"/>
      <c r="OOM179" s="565"/>
      <c r="OON179" s="565"/>
      <c r="OOO179" s="565"/>
      <c r="OOP179" s="565"/>
      <c r="OOQ179" s="565"/>
      <c r="OOR179" s="565"/>
      <c r="OOS179" s="565"/>
      <c r="OOT179" s="565"/>
      <c r="OOU179" s="565"/>
      <c r="OOV179" s="565"/>
      <c r="OOW179" s="565"/>
      <c r="OOX179" s="565"/>
      <c r="OOY179" s="565"/>
      <c r="OOZ179" s="565"/>
      <c r="OPA179" s="565"/>
      <c r="OPB179" s="565"/>
      <c r="OPC179" s="565"/>
      <c r="OPD179" s="565"/>
      <c r="OPE179" s="565"/>
      <c r="OPF179" s="565"/>
      <c r="OPG179" s="565"/>
      <c r="OPH179" s="565"/>
      <c r="OPI179" s="565"/>
      <c r="OPJ179" s="565"/>
      <c r="OPK179" s="565"/>
      <c r="OPL179" s="565"/>
      <c r="OPM179" s="565"/>
      <c r="OPN179" s="565"/>
      <c r="OPO179" s="565"/>
      <c r="OPP179" s="565"/>
      <c r="OPQ179" s="565"/>
      <c r="OPR179" s="565"/>
      <c r="OPS179" s="565"/>
      <c r="OPT179" s="565"/>
      <c r="OPU179" s="565"/>
      <c r="OPV179" s="565"/>
      <c r="OPW179" s="565"/>
      <c r="OPX179" s="565"/>
      <c r="OPY179" s="565"/>
      <c r="OPZ179" s="565"/>
      <c r="OQA179" s="565"/>
      <c r="OQB179" s="565"/>
      <c r="OQC179" s="565"/>
      <c r="OQD179" s="565"/>
      <c r="OQE179" s="565"/>
      <c r="OQF179" s="565"/>
      <c r="OQG179" s="565"/>
      <c r="OQH179" s="565"/>
      <c r="OQI179" s="565"/>
      <c r="OQJ179" s="565"/>
      <c r="OQK179" s="565"/>
      <c r="OQL179" s="565"/>
      <c r="OQM179" s="565"/>
      <c r="OQN179" s="565"/>
      <c r="OQO179" s="565"/>
      <c r="OQP179" s="565"/>
      <c r="OQQ179" s="565"/>
      <c r="OQR179" s="565"/>
      <c r="OQS179" s="565"/>
      <c r="OQT179" s="565"/>
      <c r="OQU179" s="565"/>
      <c r="OQV179" s="565"/>
      <c r="OQW179" s="565"/>
      <c r="OQX179" s="565"/>
      <c r="OQY179" s="565"/>
      <c r="OQZ179" s="565"/>
      <c r="ORA179" s="565"/>
      <c r="ORB179" s="565"/>
      <c r="ORC179" s="565"/>
      <c r="ORD179" s="565"/>
      <c r="ORE179" s="565"/>
      <c r="ORF179" s="565"/>
      <c r="ORG179" s="565"/>
      <c r="ORH179" s="565"/>
      <c r="ORI179" s="565"/>
      <c r="ORJ179" s="565"/>
      <c r="ORK179" s="565"/>
      <c r="ORL179" s="565"/>
      <c r="ORM179" s="565"/>
      <c r="ORN179" s="565"/>
      <c r="ORO179" s="565"/>
      <c r="ORP179" s="565"/>
      <c r="ORQ179" s="565"/>
      <c r="ORR179" s="565"/>
      <c r="ORS179" s="565"/>
      <c r="ORT179" s="565"/>
      <c r="ORU179" s="565"/>
      <c r="ORV179" s="565"/>
      <c r="ORW179" s="565"/>
      <c r="ORX179" s="565"/>
      <c r="ORY179" s="565"/>
      <c r="ORZ179" s="565"/>
      <c r="OSA179" s="565"/>
      <c r="OSB179" s="565"/>
      <c r="OSC179" s="565"/>
      <c r="OSD179" s="565"/>
      <c r="OSE179" s="565"/>
      <c r="OSF179" s="565"/>
      <c r="OSG179" s="565"/>
      <c r="OSH179" s="565"/>
      <c r="OSI179" s="565"/>
      <c r="OSJ179" s="565"/>
      <c r="OSK179" s="565"/>
      <c r="OSL179" s="565"/>
      <c r="OSM179" s="565"/>
      <c r="OSN179" s="565"/>
      <c r="OSO179" s="565"/>
      <c r="OSP179" s="565"/>
      <c r="OSQ179" s="565"/>
      <c r="OSR179" s="565"/>
      <c r="OSS179" s="565"/>
      <c r="OST179" s="565"/>
      <c r="OSU179" s="565"/>
      <c r="OSV179" s="565"/>
      <c r="OSW179" s="565"/>
      <c r="OSX179" s="565"/>
      <c r="OSY179" s="565"/>
      <c r="OSZ179" s="565"/>
      <c r="OTA179" s="565"/>
      <c r="OTB179" s="565"/>
      <c r="OTC179" s="565"/>
      <c r="OTD179" s="565"/>
      <c r="OTE179" s="565"/>
      <c r="OTF179" s="565"/>
      <c r="OTG179" s="565"/>
      <c r="OTH179" s="565"/>
      <c r="OTI179" s="565"/>
      <c r="OTJ179" s="565"/>
      <c r="OTK179" s="565"/>
      <c r="OTL179" s="565"/>
      <c r="OTM179" s="565"/>
      <c r="OTN179" s="565"/>
      <c r="OTO179" s="565"/>
      <c r="OTP179" s="565"/>
      <c r="OTQ179" s="565"/>
      <c r="OTR179" s="565"/>
      <c r="OTS179" s="565"/>
      <c r="OTT179" s="565"/>
      <c r="OTU179" s="565"/>
      <c r="OTV179" s="565"/>
      <c r="OTW179" s="565"/>
      <c r="OTX179" s="565"/>
      <c r="OTY179" s="565"/>
      <c r="OTZ179" s="565"/>
      <c r="OUA179" s="565"/>
      <c r="OUB179" s="565"/>
      <c r="OUC179" s="565"/>
      <c r="OUD179" s="565"/>
      <c r="OUE179" s="565"/>
      <c r="OUF179" s="565"/>
      <c r="OUG179" s="565"/>
      <c r="OUH179" s="565"/>
      <c r="OUI179" s="565"/>
      <c r="OUJ179" s="565"/>
      <c r="OUK179" s="565"/>
      <c r="OUL179" s="565"/>
      <c r="OUM179" s="565"/>
      <c r="OUN179" s="565"/>
      <c r="OUO179" s="565"/>
      <c r="OUP179" s="565"/>
      <c r="OUQ179" s="565"/>
      <c r="OUR179" s="565"/>
      <c r="OUS179" s="565"/>
      <c r="OUT179" s="565"/>
      <c r="OUU179" s="565"/>
      <c r="OUV179" s="565"/>
      <c r="OUW179" s="565"/>
      <c r="OUX179" s="565"/>
      <c r="OUY179" s="565"/>
      <c r="OUZ179" s="565"/>
      <c r="OVA179" s="565"/>
      <c r="OVB179" s="565"/>
      <c r="OVC179" s="565"/>
      <c r="OVD179" s="565"/>
      <c r="OVE179" s="565"/>
      <c r="OVF179" s="565"/>
      <c r="OVG179" s="565"/>
      <c r="OVH179" s="565"/>
      <c r="OVI179" s="565"/>
      <c r="OVJ179" s="565"/>
      <c r="OVK179" s="565"/>
      <c r="OVL179" s="565"/>
      <c r="OVM179" s="565"/>
      <c r="OVN179" s="565"/>
      <c r="OVO179" s="565"/>
      <c r="OVP179" s="565"/>
      <c r="OVQ179" s="565"/>
      <c r="OVR179" s="565"/>
      <c r="OVS179" s="565"/>
      <c r="OVT179" s="565"/>
      <c r="OVU179" s="565"/>
      <c r="OVV179" s="565"/>
      <c r="OVW179" s="565"/>
      <c r="OVX179" s="565"/>
      <c r="OVY179" s="565"/>
      <c r="OVZ179" s="565"/>
      <c r="OWA179" s="565"/>
      <c r="OWB179" s="565"/>
      <c r="OWC179" s="565"/>
      <c r="OWD179" s="565"/>
      <c r="OWE179" s="565"/>
      <c r="OWF179" s="565"/>
      <c r="OWG179" s="565"/>
      <c r="OWH179" s="565"/>
      <c r="OWI179" s="565"/>
      <c r="OWJ179" s="565"/>
      <c r="OWK179" s="565"/>
      <c r="OWL179" s="565"/>
      <c r="OWM179" s="565"/>
      <c r="OWN179" s="565"/>
      <c r="OWO179" s="565"/>
      <c r="OWP179" s="565"/>
      <c r="OWQ179" s="565"/>
      <c r="OWR179" s="565"/>
      <c r="OWS179" s="565"/>
      <c r="OWT179" s="565"/>
      <c r="OWU179" s="565"/>
      <c r="OWV179" s="565"/>
      <c r="OWW179" s="565"/>
      <c r="OWX179" s="565"/>
      <c r="OWY179" s="565"/>
      <c r="OWZ179" s="565"/>
      <c r="OXA179" s="565"/>
      <c r="OXB179" s="565"/>
      <c r="OXC179" s="565"/>
      <c r="OXD179" s="565"/>
      <c r="OXE179" s="565"/>
      <c r="OXF179" s="565"/>
      <c r="OXG179" s="565"/>
      <c r="OXH179" s="565"/>
      <c r="OXI179" s="565"/>
      <c r="OXJ179" s="565"/>
      <c r="OXK179" s="565"/>
      <c r="OXL179" s="565"/>
      <c r="OXM179" s="565"/>
      <c r="OXN179" s="565"/>
      <c r="OXO179" s="565"/>
      <c r="OXP179" s="565"/>
      <c r="OXQ179" s="565"/>
      <c r="OXR179" s="565"/>
      <c r="OXS179" s="565"/>
      <c r="OXT179" s="565"/>
      <c r="OXU179" s="565"/>
      <c r="OXV179" s="565"/>
      <c r="OXW179" s="565"/>
      <c r="OXX179" s="565"/>
      <c r="OXY179" s="565"/>
      <c r="OXZ179" s="565"/>
      <c r="OYA179" s="565"/>
      <c r="OYB179" s="565"/>
      <c r="OYC179" s="565"/>
      <c r="OYD179" s="565"/>
      <c r="OYE179" s="565"/>
      <c r="OYF179" s="565"/>
      <c r="OYG179" s="565"/>
      <c r="OYH179" s="565"/>
      <c r="OYI179" s="565"/>
      <c r="OYJ179" s="565"/>
      <c r="OYK179" s="565"/>
      <c r="OYL179" s="565"/>
      <c r="OYM179" s="565"/>
      <c r="OYN179" s="565"/>
      <c r="OYO179" s="565"/>
      <c r="OYP179" s="565"/>
      <c r="OYQ179" s="565"/>
      <c r="OYR179" s="565"/>
      <c r="OYS179" s="565"/>
      <c r="OYT179" s="565"/>
      <c r="OYU179" s="565"/>
      <c r="OYV179" s="565"/>
      <c r="OYW179" s="565"/>
      <c r="OYX179" s="565"/>
      <c r="OYY179" s="565"/>
      <c r="OYZ179" s="565"/>
      <c r="OZA179" s="565"/>
      <c r="OZB179" s="565"/>
      <c r="OZC179" s="565"/>
      <c r="OZD179" s="565"/>
      <c r="OZE179" s="565"/>
      <c r="OZF179" s="565"/>
      <c r="OZG179" s="565"/>
      <c r="OZH179" s="565"/>
      <c r="OZI179" s="565"/>
      <c r="OZJ179" s="565"/>
      <c r="OZK179" s="565"/>
      <c r="OZL179" s="565"/>
      <c r="OZM179" s="565"/>
      <c r="OZN179" s="565"/>
      <c r="OZO179" s="565"/>
      <c r="OZP179" s="565"/>
      <c r="OZQ179" s="565"/>
      <c r="OZR179" s="565"/>
      <c r="OZS179" s="565"/>
      <c r="OZT179" s="565"/>
      <c r="OZU179" s="565"/>
      <c r="OZV179" s="565"/>
      <c r="OZW179" s="565"/>
      <c r="OZX179" s="565"/>
      <c r="OZY179" s="565"/>
      <c r="OZZ179" s="565"/>
      <c r="PAA179" s="565"/>
      <c r="PAB179" s="565"/>
      <c r="PAC179" s="565"/>
      <c r="PAD179" s="565"/>
      <c r="PAE179" s="565"/>
      <c r="PAF179" s="565"/>
      <c r="PAG179" s="565"/>
      <c r="PAH179" s="565"/>
      <c r="PAI179" s="565"/>
      <c r="PAJ179" s="565"/>
      <c r="PAK179" s="565"/>
      <c r="PAL179" s="565"/>
      <c r="PAM179" s="565"/>
      <c r="PAN179" s="565"/>
      <c r="PAO179" s="565"/>
      <c r="PAP179" s="565"/>
      <c r="PAQ179" s="565"/>
      <c r="PAR179" s="565"/>
      <c r="PAS179" s="565"/>
      <c r="PAT179" s="565"/>
      <c r="PAU179" s="565"/>
      <c r="PAV179" s="565"/>
      <c r="PAW179" s="565"/>
      <c r="PAX179" s="565"/>
      <c r="PAY179" s="565"/>
      <c r="PAZ179" s="565"/>
      <c r="PBA179" s="565"/>
      <c r="PBB179" s="565"/>
      <c r="PBC179" s="565"/>
      <c r="PBD179" s="565"/>
      <c r="PBE179" s="565"/>
      <c r="PBF179" s="565"/>
      <c r="PBG179" s="565"/>
      <c r="PBH179" s="565"/>
      <c r="PBI179" s="565"/>
      <c r="PBJ179" s="565"/>
      <c r="PBK179" s="565"/>
      <c r="PBL179" s="565"/>
      <c r="PBM179" s="565"/>
      <c r="PBN179" s="565"/>
      <c r="PBO179" s="565"/>
      <c r="PBP179" s="565"/>
      <c r="PBQ179" s="565"/>
      <c r="PBR179" s="565"/>
      <c r="PBS179" s="565"/>
      <c r="PBT179" s="565"/>
      <c r="PBU179" s="565"/>
      <c r="PBV179" s="565"/>
      <c r="PBW179" s="565"/>
      <c r="PBX179" s="565"/>
      <c r="PBY179" s="565"/>
      <c r="PBZ179" s="565"/>
      <c r="PCA179" s="565"/>
      <c r="PCB179" s="565"/>
      <c r="PCC179" s="565"/>
      <c r="PCD179" s="565"/>
      <c r="PCE179" s="565"/>
      <c r="PCF179" s="565"/>
      <c r="PCG179" s="565"/>
      <c r="PCH179" s="565"/>
      <c r="PCI179" s="565"/>
      <c r="PCJ179" s="565"/>
      <c r="PCK179" s="565"/>
      <c r="PCL179" s="565"/>
      <c r="PCM179" s="565"/>
      <c r="PCN179" s="565"/>
      <c r="PCO179" s="565"/>
      <c r="PCP179" s="565"/>
      <c r="PCQ179" s="565"/>
      <c r="PCR179" s="565"/>
      <c r="PCS179" s="565"/>
      <c r="PCT179" s="565"/>
      <c r="PCU179" s="565"/>
      <c r="PCV179" s="565"/>
      <c r="PCW179" s="565"/>
      <c r="PCX179" s="565"/>
      <c r="PCY179" s="565"/>
      <c r="PCZ179" s="565"/>
      <c r="PDA179" s="565"/>
      <c r="PDB179" s="565"/>
      <c r="PDC179" s="565"/>
      <c r="PDD179" s="565"/>
      <c r="PDE179" s="565"/>
      <c r="PDF179" s="565"/>
      <c r="PDG179" s="565"/>
      <c r="PDH179" s="565"/>
      <c r="PDI179" s="565"/>
      <c r="PDJ179" s="565"/>
      <c r="PDK179" s="565"/>
      <c r="PDL179" s="565"/>
      <c r="PDM179" s="565"/>
      <c r="PDN179" s="565"/>
      <c r="PDO179" s="565"/>
      <c r="PDP179" s="565"/>
      <c r="PDQ179" s="565"/>
      <c r="PDR179" s="565"/>
      <c r="PDS179" s="565"/>
      <c r="PDT179" s="565"/>
      <c r="PDU179" s="565"/>
      <c r="PDV179" s="565"/>
      <c r="PDW179" s="565"/>
      <c r="PDX179" s="565"/>
      <c r="PDY179" s="565"/>
      <c r="PDZ179" s="565"/>
      <c r="PEA179" s="565"/>
      <c r="PEB179" s="565"/>
      <c r="PEC179" s="565"/>
      <c r="PED179" s="565"/>
      <c r="PEE179" s="565"/>
      <c r="PEF179" s="565"/>
      <c r="PEG179" s="565"/>
      <c r="PEH179" s="565"/>
      <c r="PEI179" s="565"/>
      <c r="PEJ179" s="565"/>
      <c r="PEK179" s="565"/>
      <c r="PEL179" s="565"/>
      <c r="PEM179" s="565"/>
      <c r="PEN179" s="565"/>
      <c r="PEO179" s="565"/>
      <c r="PEP179" s="565"/>
      <c r="PEQ179" s="565"/>
      <c r="PER179" s="565"/>
      <c r="PES179" s="565"/>
      <c r="PET179" s="565"/>
      <c r="PEU179" s="565"/>
      <c r="PEV179" s="565"/>
      <c r="PEW179" s="565"/>
      <c r="PEX179" s="565"/>
      <c r="PEY179" s="565"/>
      <c r="PEZ179" s="565"/>
      <c r="PFA179" s="565"/>
      <c r="PFB179" s="565"/>
      <c r="PFC179" s="565"/>
      <c r="PFD179" s="565"/>
      <c r="PFE179" s="565"/>
      <c r="PFF179" s="565"/>
      <c r="PFG179" s="565"/>
      <c r="PFH179" s="565"/>
      <c r="PFI179" s="565"/>
      <c r="PFJ179" s="565"/>
      <c r="PFK179" s="565"/>
      <c r="PFL179" s="565"/>
      <c r="PFM179" s="565"/>
      <c r="PFN179" s="565"/>
      <c r="PFO179" s="565"/>
      <c r="PFP179" s="565"/>
      <c r="PFQ179" s="565"/>
      <c r="PFR179" s="565"/>
      <c r="PFS179" s="565"/>
      <c r="PFT179" s="565"/>
      <c r="PFU179" s="565"/>
      <c r="PFV179" s="565"/>
      <c r="PFW179" s="565"/>
      <c r="PFX179" s="565"/>
      <c r="PFY179" s="565"/>
      <c r="PFZ179" s="565"/>
      <c r="PGA179" s="565"/>
      <c r="PGB179" s="565"/>
      <c r="PGC179" s="565"/>
      <c r="PGD179" s="565"/>
      <c r="PGE179" s="565"/>
      <c r="PGF179" s="565"/>
      <c r="PGG179" s="565"/>
      <c r="PGH179" s="565"/>
      <c r="PGI179" s="565"/>
      <c r="PGJ179" s="565"/>
      <c r="PGK179" s="565"/>
      <c r="PGL179" s="565"/>
      <c r="PGM179" s="565"/>
      <c r="PGN179" s="565"/>
      <c r="PGO179" s="565"/>
      <c r="PGP179" s="565"/>
      <c r="PGQ179" s="565"/>
      <c r="PGR179" s="565"/>
      <c r="PGS179" s="565"/>
      <c r="PGT179" s="565"/>
      <c r="PGU179" s="565"/>
      <c r="PGV179" s="565"/>
      <c r="PGW179" s="565"/>
      <c r="PGX179" s="565"/>
      <c r="PGY179" s="565"/>
      <c r="PGZ179" s="565"/>
      <c r="PHA179" s="565"/>
      <c r="PHB179" s="565"/>
      <c r="PHC179" s="565"/>
      <c r="PHD179" s="565"/>
      <c r="PHE179" s="565"/>
      <c r="PHF179" s="565"/>
      <c r="PHG179" s="565"/>
      <c r="PHH179" s="565"/>
      <c r="PHI179" s="565"/>
      <c r="PHJ179" s="565"/>
      <c r="PHK179" s="565"/>
      <c r="PHL179" s="565"/>
      <c r="PHM179" s="565"/>
      <c r="PHN179" s="565"/>
      <c r="PHO179" s="565"/>
      <c r="PHP179" s="565"/>
      <c r="PHQ179" s="565"/>
      <c r="PHR179" s="565"/>
      <c r="PHS179" s="565"/>
      <c r="PHT179" s="565"/>
      <c r="PHU179" s="565"/>
      <c r="PHV179" s="565"/>
      <c r="PHW179" s="565"/>
      <c r="PHX179" s="565"/>
      <c r="PHY179" s="565"/>
      <c r="PHZ179" s="565"/>
      <c r="PIA179" s="565"/>
      <c r="PIB179" s="565"/>
      <c r="PIC179" s="565"/>
      <c r="PID179" s="565"/>
      <c r="PIE179" s="565"/>
      <c r="PIF179" s="565"/>
      <c r="PIG179" s="565"/>
      <c r="PIH179" s="565"/>
      <c r="PII179" s="565"/>
      <c r="PIJ179" s="565"/>
      <c r="PIK179" s="565"/>
      <c r="PIL179" s="565"/>
      <c r="PIM179" s="565"/>
      <c r="PIN179" s="565"/>
      <c r="PIO179" s="565"/>
      <c r="PIP179" s="565"/>
      <c r="PIQ179" s="565"/>
      <c r="PIR179" s="565"/>
      <c r="PIS179" s="565"/>
      <c r="PIT179" s="565"/>
      <c r="PIU179" s="565"/>
      <c r="PIV179" s="565"/>
      <c r="PIW179" s="565"/>
      <c r="PIX179" s="565"/>
      <c r="PIY179" s="565"/>
      <c r="PIZ179" s="565"/>
      <c r="PJA179" s="565"/>
      <c r="PJB179" s="565"/>
      <c r="PJC179" s="565"/>
      <c r="PJD179" s="565"/>
      <c r="PJE179" s="565"/>
      <c r="PJF179" s="565"/>
      <c r="PJG179" s="565"/>
      <c r="PJH179" s="565"/>
      <c r="PJI179" s="565"/>
      <c r="PJJ179" s="565"/>
      <c r="PJK179" s="565"/>
      <c r="PJL179" s="565"/>
      <c r="PJM179" s="565"/>
      <c r="PJN179" s="565"/>
      <c r="PJO179" s="565"/>
      <c r="PJP179" s="565"/>
      <c r="PJQ179" s="565"/>
      <c r="PJR179" s="565"/>
      <c r="PJS179" s="565"/>
      <c r="PJT179" s="565"/>
      <c r="PJU179" s="565"/>
      <c r="PJV179" s="565"/>
      <c r="PJW179" s="565"/>
      <c r="PJX179" s="565"/>
      <c r="PJY179" s="565"/>
      <c r="PJZ179" s="565"/>
      <c r="PKA179" s="565"/>
      <c r="PKB179" s="565"/>
      <c r="PKC179" s="565"/>
      <c r="PKD179" s="565"/>
      <c r="PKE179" s="565"/>
      <c r="PKF179" s="565"/>
      <c r="PKG179" s="565"/>
      <c r="PKH179" s="565"/>
      <c r="PKI179" s="565"/>
      <c r="PKJ179" s="565"/>
      <c r="PKK179" s="565"/>
      <c r="PKL179" s="565"/>
      <c r="PKM179" s="565"/>
      <c r="PKN179" s="565"/>
      <c r="PKO179" s="565"/>
      <c r="PKP179" s="565"/>
      <c r="PKQ179" s="565"/>
      <c r="PKR179" s="565"/>
      <c r="PKS179" s="565"/>
      <c r="PKT179" s="565"/>
      <c r="PKU179" s="565"/>
      <c r="PKV179" s="565"/>
      <c r="PKW179" s="565"/>
      <c r="PKX179" s="565"/>
      <c r="PKY179" s="565"/>
      <c r="PKZ179" s="565"/>
      <c r="PLA179" s="565"/>
      <c r="PLB179" s="565"/>
      <c r="PLC179" s="565"/>
      <c r="PLD179" s="565"/>
      <c r="PLE179" s="565"/>
      <c r="PLF179" s="565"/>
      <c r="PLG179" s="565"/>
      <c r="PLH179" s="565"/>
      <c r="PLI179" s="565"/>
      <c r="PLJ179" s="565"/>
      <c r="PLK179" s="565"/>
      <c r="PLL179" s="565"/>
      <c r="PLM179" s="565"/>
      <c r="PLN179" s="565"/>
      <c r="PLO179" s="565"/>
      <c r="PLP179" s="565"/>
      <c r="PLQ179" s="565"/>
      <c r="PLR179" s="565"/>
      <c r="PLS179" s="565"/>
      <c r="PLT179" s="565"/>
      <c r="PLU179" s="565"/>
      <c r="PLV179" s="565"/>
      <c r="PLW179" s="565"/>
      <c r="PLX179" s="565"/>
      <c r="PLY179" s="565"/>
      <c r="PLZ179" s="565"/>
      <c r="PMA179" s="565"/>
      <c r="PMB179" s="565"/>
      <c r="PMC179" s="565"/>
      <c r="PMD179" s="565"/>
      <c r="PME179" s="565"/>
      <c r="PMF179" s="565"/>
      <c r="PMG179" s="565"/>
      <c r="PMH179" s="565"/>
      <c r="PMI179" s="565"/>
      <c r="PMJ179" s="565"/>
      <c r="PMK179" s="565"/>
      <c r="PML179" s="565"/>
      <c r="PMM179" s="565"/>
      <c r="PMN179" s="565"/>
      <c r="PMO179" s="565"/>
      <c r="PMP179" s="565"/>
      <c r="PMQ179" s="565"/>
      <c r="PMR179" s="565"/>
      <c r="PMS179" s="565"/>
      <c r="PMT179" s="565"/>
      <c r="PMU179" s="565"/>
      <c r="PMV179" s="565"/>
      <c r="PMW179" s="565"/>
      <c r="PMX179" s="565"/>
      <c r="PMY179" s="565"/>
      <c r="PMZ179" s="565"/>
      <c r="PNA179" s="565"/>
      <c r="PNB179" s="565"/>
      <c r="PNC179" s="565"/>
      <c r="PND179" s="565"/>
      <c r="PNE179" s="565"/>
      <c r="PNF179" s="565"/>
      <c r="PNG179" s="565"/>
      <c r="PNH179" s="565"/>
      <c r="PNI179" s="565"/>
      <c r="PNJ179" s="565"/>
      <c r="PNK179" s="565"/>
      <c r="PNL179" s="565"/>
      <c r="PNM179" s="565"/>
      <c r="PNN179" s="565"/>
      <c r="PNO179" s="565"/>
      <c r="PNP179" s="565"/>
      <c r="PNQ179" s="565"/>
      <c r="PNR179" s="565"/>
      <c r="PNS179" s="565"/>
      <c r="PNT179" s="565"/>
      <c r="PNU179" s="565"/>
      <c r="PNV179" s="565"/>
      <c r="PNW179" s="565"/>
      <c r="PNX179" s="565"/>
      <c r="PNY179" s="565"/>
      <c r="PNZ179" s="565"/>
      <c r="POA179" s="565"/>
      <c r="POB179" s="565"/>
      <c r="POC179" s="565"/>
      <c r="POD179" s="565"/>
      <c r="POE179" s="565"/>
      <c r="POF179" s="565"/>
      <c r="POG179" s="565"/>
      <c r="POH179" s="565"/>
      <c r="POI179" s="565"/>
      <c r="POJ179" s="565"/>
      <c r="POK179" s="565"/>
      <c r="POL179" s="565"/>
      <c r="POM179" s="565"/>
      <c r="PON179" s="565"/>
      <c r="POO179" s="565"/>
      <c r="POP179" s="565"/>
      <c r="POQ179" s="565"/>
      <c r="POR179" s="565"/>
      <c r="POS179" s="565"/>
      <c r="POT179" s="565"/>
      <c r="POU179" s="565"/>
      <c r="POV179" s="565"/>
      <c r="POW179" s="565"/>
      <c r="POX179" s="565"/>
      <c r="POY179" s="565"/>
      <c r="POZ179" s="565"/>
      <c r="PPA179" s="565"/>
      <c r="PPB179" s="565"/>
      <c r="PPC179" s="565"/>
      <c r="PPD179" s="565"/>
      <c r="PPE179" s="565"/>
      <c r="PPF179" s="565"/>
      <c r="PPG179" s="565"/>
      <c r="PPH179" s="565"/>
      <c r="PPI179" s="565"/>
      <c r="PPJ179" s="565"/>
      <c r="PPK179" s="565"/>
      <c r="PPL179" s="565"/>
      <c r="PPM179" s="565"/>
      <c r="PPN179" s="565"/>
      <c r="PPO179" s="565"/>
      <c r="PPP179" s="565"/>
      <c r="PPQ179" s="565"/>
      <c r="PPR179" s="565"/>
      <c r="PPS179" s="565"/>
      <c r="PPT179" s="565"/>
      <c r="PPU179" s="565"/>
      <c r="PPV179" s="565"/>
      <c r="PPW179" s="565"/>
      <c r="PPX179" s="565"/>
      <c r="PPY179" s="565"/>
      <c r="PPZ179" s="565"/>
      <c r="PQA179" s="565"/>
      <c r="PQB179" s="565"/>
      <c r="PQC179" s="565"/>
      <c r="PQD179" s="565"/>
      <c r="PQE179" s="565"/>
      <c r="PQF179" s="565"/>
      <c r="PQG179" s="565"/>
      <c r="PQH179" s="565"/>
      <c r="PQI179" s="565"/>
      <c r="PQJ179" s="565"/>
      <c r="PQK179" s="565"/>
      <c r="PQL179" s="565"/>
      <c r="PQM179" s="565"/>
      <c r="PQN179" s="565"/>
      <c r="PQO179" s="565"/>
      <c r="PQP179" s="565"/>
      <c r="PQQ179" s="565"/>
      <c r="PQR179" s="565"/>
      <c r="PQS179" s="565"/>
      <c r="PQT179" s="565"/>
      <c r="PQU179" s="565"/>
      <c r="PQV179" s="565"/>
      <c r="PQW179" s="565"/>
      <c r="PQX179" s="565"/>
      <c r="PQY179" s="565"/>
      <c r="PQZ179" s="565"/>
      <c r="PRA179" s="565"/>
      <c r="PRB179" s="565"/>
      <c r="PRC179" s="565"/>
      <c r="PRD179" s="565"/>
      <c r="PRE179" s="565"/>
      <c r="PRF179" s="565"/>
      <c r="PRG179" s="565"/>
      <c r="PRH179" s="565"/>
      <c r="PRI179" s="565"/>
      <c r="PRJ179" s="565"/>
      <c r="PRK179" s="565"/>
      <c r="PRL179" s="565"/>
      <c r="PRM179" s="565"/>
      <c r="PRN179" s="565"/>
      <c r="PRO179" s="565"/>
      <c r="PRP179" s="565"/>
      <c r="PRQ179" s="565"/>
      <c r="PRR179" s="565"/>
      <c r="PRS179" s="565"/>
      <c r="PRT179" s="565"/>
      <c r="PRU179" s="565"/>
      <c r="PRV179" s="565"/>
      <c r="PRW179" s="565"/>
      <c r="PRX179" s="565"/>
      <c r="PRY179" s="565"/>
      <c r="PRZ179" s="565"/>
      <c r="PSA179" s="565"/>
      <c r="PSB179" s="565"/>
      <c r="PSC179" s="565"/>
      <c r="PSD179" s="565"/>
      <c r="PSE179" s="565"/>
      <c r="PSF179" s="565"/>
      <c r="PSG179" s="565"/>
      <c r="PSH179" s="565"/>
      <c r="PSI179" s="565"/>
      <c r="PSJ179" s="565"/>
      <c r="PSK179" s="565"/>
      <c r="PSL179" s="565"/>
      <c r="PSM179" s="565"/>
      <c r="PSN179" s="565"/>
      <c r="PSO179" s="565"/>
      <c r="PSP179" s="565"/>
      <c r="PSQ179" s="565"/>
      <c r="PSR179" s="565"/>
      <c r="PSS179" s="565"/>
      <c r="PST179" s="565"/>
      <c r="PSU179" s="565"/>
      <c r="PSV179" s="565"/>
      <c r="PSW179" s="565"/>
      <c r="PSX179" s="565"/>
      <c r="PSY179" s="565"/>
      <c r="PSZ179" s="565"/>
      <c r="PTA179" s="565"/>
      <c r="PTB179" s="565"/>
      <c r="PTC179" s="565"/>
      <c r="PTD179" s="565"/>
      <c r="PTE179" s="565"/>
      <c r="PTF179" s="565"/>
      <c r="PTG179" s="565"/>
      <c r="PTH179" s="565"/>
      <c r="PTI179" s="565"/>
      <c r="PTJ179" s="565"/>
      <c r="PTK179" s="565"/>
      <c r="PTL179" s="565"/>
      <c r="PTM179" s="565"/>
      <c r="PTN179" s="565"/>
      <c r="PTO179" s="565"/>
      <c r="PTP179" s="565"/>
      <c r="PTQ179" s="565"/>
      <c r="PTR179" s="565"/>
      <c r="PTS179" s="565"/>
      <c r="PTT179" s="565"/>
      <c r="PTU179" s="565"/>
      <c r="PTV179" s="565"/>
      <c r="PTW179" s="565"/>
      <c r="PTX179" s="565"/>
      <c r="PTY179" s="565"/>
      <c r="PTZ179" s="565"/>
      <c r="PUA179" s="565"/>
      <c r="PUB179" s="565"/>
      <c r="PUC179" s="565"/>
      <c r="PUD179" s="565"/>
      <c r="PUE179" s="565"/>
      <c r="PUF179" s="565"/>
      <c r="PUG179" s="565"/>
      <c r="PUH179" s="565"/>
      <c r="PUI179" s="565"/>
      <c r="PUJ179" s="565"/>
      <c r="PUK179" s="565"/>
      <c r="PUL179" s="565"/>
      <c r="PUM179" s="565"/>
      <c r="PUN179" s="565"/>
      <c r="PUO179" s="565"/>
      <c r="PUP179" s="565"/>
      <c r="PUQ179" s="565"/>
      <c r="PUR179" s="565"/>
      <c r="PUS179" s="565"/>
      <c r="PUT179" s="565"/>
      <c r="PUU179" s="565"/>
      <c r="PUV179" s="565"/>
      <c r="PUW179" s="565"/>
      <c r="PUX179" s="565"/>
      <c r="PUY179" s="565"/>
      <c r="PUZ179" s="565"/>
      <c r="PVA179" s="565"/>
      <c r="PVB179" s="565"/>
      <c r="PVC179" s="565"/>
      <c r="PVD179" s="565"/>
      <c r="PVE179" s="565"/>
      <c r="PVF179" s="565"/>
      <c r="PVG179" s="565"/>
      <c r="PVH179" s="565"/>
      <c r="PVI179" s="565"/>
      <c r="PVJ179" s="565"/>
      <c r="PVK179" s="565"/>
      <c r="PVL179" s="565"/>
      <c r="PVM179" s="565"/>
      <c r="PVN179" s="565"/>
      <c r="PVO179" s="565"/>
      <c r="PVP179" s="565"/>
      <c r="PVQ179" s="565"/>
      <c r="PVR179" s="565"/>
      <c r="PVS179" s="565"/>
      <c r="PVT179" s="565"/>
      <c r="PVU179" s="565"/>
      <c r="PVV179" s="565"/>
      <c r="PVW179" s="565"/>
      <c r="PVX179" s="565"/>
      <c r="PVY179" s="565"/>
      <c r="PVZ179" s="565"/>
      <c r="PWA179" s="565"/>
      <c r="PWB179" s="565"/>
      <c r="PWC179" s="565"/>
      <c r="PWD179" s="565"/>
      <c r="PWE179" s="565"/>
      <c r="PWF179" s="565"/>
      <c r="PWG179" s="565"/>
      <c r="PWH179" s="565"/>
      <c r="PWI179" s="565"/>
      <c r="PWJ179" s="565"/>
      <c r="PWK179" s="565"/>
      <c r="PWL179" s="565"/>
      <c r="PWM179" s="565"/>
      <c r="PWN179" s="565"/>
      <c r="PWO179" s="565"/>
      <c r="PWP179" s="565"/>
      <c r="PWQ179" s="565"/>
      <c r="PWR179" s="565"/>
      <c r="PWS179" s="565"/>
      <c r="PWT179" s="565"/>
      <c r="PWU179" s="565"/>
      <c r="PWV179" s="565"/>
      <c r="PWW179" s="565"/>
      <c r="PWX179" s="565"/>
      <c r="PWY179" s="565"/>
      <c r="PWZ179" s="565"/>
      <c r="PXA179" s="565"/>
      <c r="PXB179" s="565"/>
      <c r="PXC179" s="565"/>
      <c r="PXD179" s="565"/>
      <c r="PXE179" s="565"/>
      <c r="PXF179" s="565"/>
      <c r="PXG179" s="565"/>
      <c r="PXH179" s="565"/>
      <c r="PXI179" s="565"/>
      <c r="PXJ179" s="565"/>
      <c r="PXK179" s="565"/>
      <c r="PXL179" s="565"/>
      <c r="PXM179" s="565"/>
      <c r="PXN179" s="565"/>
      <c r="PXO179" s="565"/>
      <c r="PXP179" s="565"/>
      <c r="PXQ179" s="565"/>
      <c r="PXR179" s="565"/>
      <c r="PXS179" s="565"/>
      <c r="PXT179" s="565"/>
      <c r="PXU179" s="565"/>
      <c r="PXV179" s="565"/>
      <c r="PXW179" s="565"/>
      <c r="PXX179" s="565"/>
      <c r="PXY179" s="565"/>
      <c r="PXZ179" s="565"/>
      <c r="PYA179" s="565"/>
      <c r="PYB179" s="565"/>
      <c r="PYC179" s="565"/>
      <c r="PYD179" s="565"/>
      <c r="PYE179" s="565"/>
      <c r="PYF179" s="565"/>
      <c r="PYG179" s="565"/>
      <c r="PYH179" s="565"/>
      <c r="PYI179" s="565"/>
      <c r="PYJ179" s="565"/>
      <c r="PYK179" s="565"/>
      <c r="PYL179" s="565"/>
      <c r="PYM179" s="565"/>
      <c r="PYN179" s="565"/>
      <c r="PYO179" s="565"/>
      <c r="PYP179" s="565"/>
      <c r="PYQ179" s="565"/>
      <c r="PYR179" s="565"/>
      <c r="PYS179" s="565"/>
      <c r="PYT179" s="565"/>
      <c r="PYU179" s="565"/>
      <c r="PYV179" s="565"/>
      <c r="PYW179" s="565"/>
      <c r="PYX179" s="565"/>
      <c r="PYY179" s="565"/>
      <c r="PYZ179" s="565"/>
      <c r="PZA179" s="565"/>
      <c r="PZB179" s="565"/>
      <c r="PZC179" s="565"/>
      <c r="PZD179" s="565"/>
      <c r="PZE179" s="565"/>
      <c r="PZF179" s="565"/>
      <c r="PZG179" s="565"/>
      <c r="PZH179" s="565"/>
      <c r="PZI179" s="565"/>
      <c r="PZJ179" s="565"/>
      <c r="PZK179" s="565"/>
      <c r="PZL179" s="565"/>
      <c r="PZM179" s="565"/>
      <c r="PZN179" s="565"/>
      <c r="PZO179" s="565"/>
      <c r="PZP179" s="565"/>
      <c r="PZQ179" s="565"/>
      <c r="PZR179" s="565"/>
      <c r="PZS179" s="565"/>
      <c r="PZT179" s="565"/>
      <c r="PZU179" s="565"/>
      <c r="PZV179" s="565"/>
      <c r="PZW179" s="565"/>
      <c r="PZX179" s="565"/>
      <c r="PZY179" s="565"/>
      <c r="PZZ179" s="565"/>
      <c r="QAA179" s="565"/>
      <c r="QAB179" s="565"/>
      <c r="QAC179" s="565"/>
      <c r="QAD179" s="565"/>
      <c r="QAE179" s="565"/>
      <c r="QAF179" s="565"/>
      <c r="QAG179" s="565"/>
      <c r="QAH179" s="565"/>
      <c r="QAI179" s="565"/>
      <c r="QAJ179" s="565"/>
      <c r="QAK179" s="565"/>
      <c r="QAL179" s="565"/>
      <c r="QAM179" s="565"/>
      <c r="QAN179" s="565"/>
      <c r="QAO179" s="565"/>
      <c r="QAP179" s="565"/>
      <c r="QAQ179" s="565"/>
      <c r="QAR179" s="565"/>
      <c r="QAS179" s="565"/>
      <c r="QAT179" s="565"/>
      <c r="QAU179" s="565"/>
      <c r="QAV179" s="565"/>
      <c r="QAW179" s="565"/>
      <c r="QAX179" s="565"/>
      <c r="QAY179" s="565"/>
      <c r="QAZ179" s="565"/>
      <c r="QBA179" s="565"/>
      <c r="QBB179" s="565"/>
      <c r="QBC179" s="565"/>
      <c r="QBD179" s="565"/>
      <c r="QBE179" s="565"/>
      <c r="QBF179" s="565"/>
      <c r="QBG179" s="565"/>
      <c r="QBH179" s="565"/>
      <c r="QBI179" s="565"/>
    </row>
    <row r="180" spans="1:11553">
      <c r="A180" s="642"/>
      <c r="B180" s="633"/>
      <c r="C180" s="632"/>
      <c r="D180" s="632"/>
      <c r="E180" s="632"/>
      <c r="F180" s="643"/>
    </row>
    <row r="181" spans="1:11553" ht="13.5" thickBot="1">
      <c r="A181" s="644"/>
      <c r="B181" s="645"/>
      <c r="C181" s="646"/>
      <c r="D181" s="646"/>
      <c r="E181" s="646"/>
      <c r="F181" s="647"/>
    </row>
    <row r="182" spans="1:11553" ht="40.5" customHeight="1">
      <c r="A182" s="100"/>
      <c r="B182" s="566" t="s">
        <v>887</v>
      </c>
      <c r="C182" s="567"/>
      <c r="D182" s="567"/>
      <c r="E182" s="567"/>
      <c r="F182" s="567"/>
    </row>
    <row r="183" spans="1:11553">
      <c r="A183" s="100"/>
      <c r="B183" s="99"/>
      <c r="C183" s="100"/>
      <c r="D183" s="100"/>
      <c r="E183" s="100"/>
      <c r="F183" s="100"/>
    </row>
    <row r="184" spans="1:11553">
      <c r="A184" s="100"/>
      <c r="B184" s="103"/>
      <c r="C184" s="100"/>
      <c r="D184" s="100"/>
      <c r="E184" s="100"/>
      <c r="F184" s="100"/>
    </row>
    <row r="185" spans="1:11553">
      <c r="A185" s="100"/>
      <c r="B185" s="103"/>
      <c r="C185" s="100"/>
      <c r="D185" s="100"/>
      <c r="E185" s="100"/>
      <c r="F185" s="100"/>
    </row>
    <row r="186" spans="1:11553">
      <c r="A186" s="100"/>
      <c r="B186" s="103"/>
      <c r="C186" s="100"/>
      <c r="D186" s="100"/>
      <c r="E186" s="100"/>
      <c r="F186" s="100"/>
    </row>
    <row r="187" spans="1:11553">
      <c r="A187" s="100"/>
      <c r="B187" s="103"/>
      <c r="C187" s="100"/>
      <c r="D187" s="100"/>
      <c r="E187" s="100"/>
      <c r="F187" s="100"/>
    </row>
    <row r="188" spans="1:11553" ht="14.25">
      <c r="A188" s="100"/>
      <c r="B188" s="101"/>
      <c r="C188" s="100"/>
      <c r="D188" s="100"/>
      <c r="E188" s="100"/>
      <c r="F188" s="100"/>
    </row>
    <row r="189" spans="1:11553" ht="14.25">
      <c r="A189" s="100"/>
      <c r="B189" s="102"/>
      <c r="C189" s="100"/>
      <c r="D189" s="100"/>
      <c r="E189" s="100"/>
      <c r="F189" s="100"/>
    </row>
    <row r="190" spans="1:11553" ht="14.25">
      <c r="A190" s="100"/>
      <c r="B190" s="102"/>
      <c r="C190" s="100"/>
      <c r="D190" s="100"/>
      <c r="E190" s="100"/>
      <c r="F190" s="100"/>
    </row>
    <row r="191" spans="1:11553" ht="14.25">
      <c r="A191" s="100"/>
      <c r="B191" s="101"/>
      <c r="C191" s="100"/>
      <c r="D191" s="100"/>
      <c r="E191" s="100"/>
      <c r="F191" s="100"/>
    </row>
    <row r="192" spans="1:11553" ht="14.25">
      <c r="A192" s="100"/>
      <c r="B192" s="108"/>
      <c r="C192" s="100"/>
      <c r="D192" s="100"/>
      <c r="E192" s="100"/>
      <c r="F192" s="100"/>
    </row>
    <row r="193" spans="1:6" ht="14.25">
      <c r="A193" s="100"/>
      <c r="B193" s="108"/>
      <c r="C193" s="100"/>
      <c r="D193" s="100"/>
      <c r="E193" s="100"/>
      <c r="F193" s="100"/>
    </row>
    <row r="194" spans="1:6" ht="14.25">
      <c r="A194" s="100"/>
      <c r="B194" s="109"/>
      <c r="C194" s="100"/>
      <c r="D194" s="100"/>
      <c r="E194" s="100"/>
      <c r="F194" s="100"/>
    </row>
    <row r="195" spans="1:6" ht="14.25">
      <c r="A195" s="100"/>
      <c r="B195" s="101"/>
      <c r="C195" s="100"/>
      <c r="D195" s="100"/>
      <c r="E195" s="100"/>
      <c r="F195" s="100"/>
    </row>
    <row r="196" spans="1:6" ht="14.25">
      <c r="A196" s="100"/>
      <c r="B196" s="110"/>
      <c r="C196" s="100"/>
      <c r="D196" s="100"/>
      <c r="E196" s="100"/>
      <c r="F196" s="100"/>
    </row>
    <row r="197" spans="1:6" ht="14.25">
      <c r="A197" s="100"/>
      <c r="B197" s="101"/>
      <c r="C197" s="100"/>
      <c r="D197" s="100"/>
      <c r="E197" s="100"/>
      <c r="F197" s="100"/>
    </row>
    <row r="198" spans="1:6" ht="15">
      <c r="A198" s="100"/>
      <c r="B198" s="111"/>
      <c r="C198" s="112"/>
      <c r="D198" s="113"/>
      <c r="E198" s="113"/>
      <c r="F198" s="114"/>
    </row>
    <row r="199" spans="1:6" ht="14.25">
      <c r="A199" s="100"/>
      <c r="B199" s="101"/>
      <c r="C199" s="112"/>
      <c r="D199" s="113"/>
      <c r="E199" s="113"/>
      <c r="F199" s="112"/>
    </row>
    <row r="200" spans="1:6" ht="15">
      <c r="A200" s="100"/>
      <c r="B200" s="111"/>
      <c r="C200" s="112"/>
      <c r="D200" s="113"/>
      <c r="E200" s="113"/>
      <c r="F200" s="100"/>
    </row>
    <row r="201" spans="1:6" ht="15">
      <c r="A201" s="100"/>
      <c r="B201" s="111"/>
      <c r="C201" s="112"/>
      <c r="D201" s="113"/>
      <c r="E201" s="113"/>
      <c r="F201" s="100"/>
    </row>
    <row r="202" spans="1:6" ht="15">
      <c r="A202" s="100"/>
      <c r="B202" s="111"/>
      <c r="C202" s="112"/>
      <c r="D202" s="113"/>
      <c r="E202" s="113"/>
      <c r="F202" s="100"/>
    </row>
    <row r="203" spans="1:6" ht="15">
      <c r="A203" s="100"/>
      <c r="B203" s="111"/>
      <c r="C203" s="112"/>
      <c r="D203" s="113"/>
      <c r="E203" s="113"/>
      <c r="F203" s="100"/>
    </row>
    <row r="204" spans="1:6" ht="15">
      <c r="A204" s="100"/>
      <c r="B204" s="111"/>
      <c r="C204" s="115"/>
      <c r="D204" s="113"/>
      <c r="E204" s="113"/>
      <c r="F204" s="114"/>
    </row>
    <row r="205" spans="1:6" ht="15">
      <c r="A205" s="100"/>
      <c r="B205" s="111"/>
      <c r="C205" s="115"/>
      <c r="D205" s="113"/>
      <c r="E205" s="113"/>
      <c r="F205" s="114"/>
    </row>
    <row r="206" spans="1:6" ht="15.75" thickBot="1">
      <c r="A206" s="100"/>
      <c r="B206" s="116"/>
      <c r="C206" s="117"/>
      <c r="D206" s="117"/>
      <c r="E206" s="117"/>
      <c r="F206" s="116"/>
    </row>
    <row r="207" spans="1:6" ht="13.5" thickTop="1">
      <c r="A207" s="100"/>
      <c r="B207" s="98"/>
      <c r="C207" s="98"/>
      <c r="D207" s="98"/>
      <c r="E207" s="100"/>
      <c r="F207" s="118"/>
    </row>
    <row r="208" spans="1:6" ht="15">
      <c r="A208" s="100"/>
      <c r="B208" s="107"/>
      <c r="C208" s="112"/>
      <c r="D208" s="112"/>
      <c r="E208" s="112"/>
      <c r="F208" s="112"/>
    </row>
    <row r="209" spans="1:6" ht="14.25">
      <c r="A209" s="100"/>
      <c r="B209" s="101"/>
      <c r="C209" s="113"/>
      <c r="D209" s="100"/>
      <c r="E209" s="113"/>
      <c r="F209" s="114"/>
    </row>
    <row r="210" spans="1:6" ht="14.25">
      <c r="A210" s="100"/>
      <c r="B210" s="102"/>
      <c r="C210" s="113"/>
      <c r="D210" s="113"/>
      <c r="E210" s="113"/>
      <c r="F210" s="114"/>
    </row>
    <row r="211" spans="1:6" ht="14.25">
      <c r="A211" s="100"/>
      <c r="B211" s="102"/>
      <c r="C211" s="112"/>
      <c r="D211" s="113"/>
      <c r="E211" s="113"/>
      <c r="F211" s="100"/>
    </row>
    <row r="212" spans="1:6" ht="14.25">
      <c r="A212" s="100"/>
      <c r="B212" s="101"/>
      <c r="C212" s="112"/>
      <c r="D212" s="113"/>
      <c r="E212" s="113"/>
      <c r="F212" s="114"/>
    </row>
    <row r="213" spans="1:6" ht="14.25">
      <c r="A213" s="100"/>
      <c r="B213" s="108"/>
      <c r="C213" s="112"/>
      <c r="D213" s="112"/>
      <c r="E213" s="112"/>
      <c r="F213" s="112"/>
    </row>
    <row r="214" spans="1:6" ht="14.25">
      <c r="A214" s="100"/>
      <c r="B214" s="108"/>
      <c r="C214" s="112"/>
      <c r="D214" s="112"/>
      <c r="E214" s="112"/>
      <c r="F214" s="100"/>
    </row>
    <row r="215" spans="1:6" ht="14.25">
      <c r="A215" s="100"/>
      <c r="B215" s="109"/>
      <c r="C215" s="112"/>
      <c r="D215" s="112"/>
      <c r="E215" s="112"/>
      <c r="F215" s="112"/>
    </row>
    <row r="216" spans="1:6" ht="14.25">
      <c r="A216" s="100"/>
      <c r="B216" s="101"/>
      <c r="C216" s="100"/>
      <c r="D216" s="100"/>
      <c r="E216" s="100"/>
      <c r="F216" s="100"/>
    </row>
    <row r="217" spans="1:6" ht="15">
      <c r="A217" s="100"/>
      <c r="B217" s="111"/>
      <c r="C217" s="112"/>
      <c r="D217" s="113"/>
      <c r="E217" s="113"/>
      <c r="F217" s="114"/>
    </row>
    <row r="218" spans="1:6" ht="112.5" customHeight="1">
      <c r="A218" s="100"/>
      <c r="B218" s="101"/>
      <c r="C218" s="112"/>
      <c r="D218" s="113"/>
      <c r="E218" s="113"/>
      <c r="F218" s="112"/>
    </row>
    <row r="219" spans="1:6" ht="15">
      <c r="A219" s="100"/>
      <c r="B219" s="111"/>
      <c r="C219" s="100"/>
      <c r="D219" s="100"/>
      <c r="E219" s="100"/>
      <c r="F219" s="100"/>
    </row>
    <row r="220" spans="1:6" ht="15">
      <c r="A220" s="100"/>
      <c r="B220" s="111"/>
      <c r="C220" s="100"/>
      <c r="D220" s="100"/>
      <c r="E220" s="100"/>
      <c r="F220" s="100"/>
    </row>
    <row r="221" spans="1:6" ht="15">
      <c r="A221" s="100"/>
      <c r="B221" s="111"/>
      <c r="C221" s="100"/>
      <c r="D221" s="100"/>
      <c r="E221" s="100"/>
      <c r="F221" s="100"/>
    </row>
    <row r="222" spans="1:6" ht="15">
      <c r="A222" s="100"/>
      <c r="B222" s="111"/>
      <c r="C222" s="100"/>
      <c r="D222" s="100"/>
      <c r="E222" s="100"/>
      <c r="F222" s="100"/>
    </row>
    <row r="223" spans="1:6" ht="15">
      <c r="A223" s="100"/>
      <c r="B223" s="111"/>
      <c r="C223" s="115"/>
      <c r="D223" s="113"/>
      <c r="E223" s="113"/>
      <c r="F223" s="114"/>
    </row>
    <row r="224" spans="1:6" ht="15">
      <c r="A224" s="100"/>
      <c r="B224" s="111"/>
      <c r="C224" s="115"/>
      <c r="D224" s="113"/>
      <c r="E224" s="113"/>
      <c r="F224" s="114"/>
    </row>
    <row r="225" spans="1:6" ht="15.75" thickBot="1">
      <c r="A225" s="100"/>
      <c r="B225" s="116"/>
      <c r="C225" s="117"/>
      <c r="D225" s="117"/>
      <c r="E225" s="117"/>
      <c r="F225" s="116"/>
    </row>
    <row r="226" spans="1:6" ht="13.5" thickTop="1">
      <c r="A226" s="100"/>
      <c r="B226" s="99"/>
      <c r="C226" s="119"/>
      <c r="D226" s="119"/>
      <c r="E226" s="100"/>
      <c r="F226" s="118"/>
    </row>
    <row r="227" spans="1:6">
      <c r="A227" s="100"/>
      <c r="B227" s="104"/>
      <c r="C227" s="119"/>
      <c r="D227" s="119"/>
      <c r="E227" s="100"/>
      <c r="F227" s="120"/>
    </row>
    <row r="228" spans="1:6">
      <c r="A228" s="100"/>
      <c r="B228" s="104"/>
      <c r="C228" s="119"/>
      <c r="D228" s="119"/>
      <c r="E228" s="100"/>
      <c r="F228" s="120"/>
    </row>
    <row r="229" spans="1:6">
      <c r="A229" s="100"/>
      <c r="B229" s="104"/>
      <c r="C229" s="119"/>
      <c r="D229" s="119"/>
      <c r="E229" s="100"/>
      <c r="F229" s="120"/>
    </row>
    <row r="230" spans="1:6">
      <c r="A230" s="100"/>
      <c r="B230" s="104"/>
      <c r="C230" s="119"/>
      <c r="D230" s="119"/>
      <c r="E230" s="100"/>
      <c r="F230" s="120"/>
    </row>
    <row r="231" spans="1:6">
      <c r="A231" s="100"/>
      <c r="B231" s="104"/>
      <c r="C231" s="119"/>
      <c r="D231" s="119"/>
      <c r="E231" s="100"/>
      <c r="F231" s="120"/>
    </row>
    <row r="232" spans="1:6">
      <c r="A232" s="100"/>
      <c r="B232" s="104"/>
      <c r="C232" s="119"/>
      <c r="D232" s="119"/>
      <c r="E232" s="100"/>
      <c r="F232" s="120"/>
    </row>
    <row r="233" spans="1:6" s="123" customFormat="1" ht="13.5" thickBot="1">
      <c r="A233" s="100"/>
      <c r="B233" s="106"/>
      <c r="C233" s="121"/>
      <c r="D233" s="121"/>
      <c r="E233" s="122"/>
      <c r="F233" s="122"/>
    </row>
    <row r="234" spans="1:6" ht="13.5" thickTop="1">
      <c r="A234" s="100"/>
      <c r="B234" s="105"/>
      <c r="C234" s="124"/>
      <c r="D234" s="124"/>
      <c r="E234" s="118"/>
      <c r="F234" s="118"/>
    </row>
    <row r="235" spans="1:6" ht="51" customHeight="1">
      <c r="A235" s="100"/>
      <c r="B235" s="548"/>
      <c r="C235" s="548"/>
      <c r="D235" s="548"/>
      <c r="E235" s="548"/>
      <c r="F235" s="548"/>
    </row>
    <row r="236" spans="1:6" ht="38.25" customHeight="1">
      <c r="A236" s="100"/>
      <c r="B236" s="548"/>
      <c r="C236" s="548"/>
      <c r="D236" s="548"/>
      <c r="E236" s="548"/>
      <c r="F236" s="548"/>
    </row>
    <row r="237" spans="1:6">
      <c r="A237" s="100"/>
      <c r="B237" s="104"/>
      <c r="C237" s="124"/>
      <c r="D237" s="124"/>
      <c r="E237" s="118"/>
      <c r="F237" s="118"/>
    </row>
    <row r="238" spans="1:6">
      <c r="A238" s="119"/>
      <c r="C238" s="119"/>
      <c r="D238" s="119"/>
      <c r="E238" s="118"/>
      <c r="F238" s="118"/>
    </row>
    <row r="239" spans="1:6">
      <c r="A239" s="119"/>
      <c r="C239" s="119"/>
      <c r="D239" s="119"/>
      <c r="E239" s="118"/>
      <c r="F239" s="118"/>
    </row>
    <row r="240" spans="1:6">
      <c r="A240" s="119"/>
      <c r="C240" s="119"/>
      <c r="D240" s="119"/>
      <c r="E240" s="118"/>
      <c r="F240" s="118"/>
    </row>
    <row r="241" spans="1:6">
      <c r="A241" s="119"/>
      <c r="C241" s="119"/>
      <c r="D241" s="119"/>
      <c r="E241" s="118"/>
      <c r="F241" s="118"/>
    </row>
    <row r="242" spans="1:6">
      <c r="A242" s="119"/>
      <c r="C242" s="119"/>
      <c r="D242" s="119"/>
      <c r="E242" s="118"/>
      <c r="F242" s="118"/>
    </row>
    <row r="243" spans="1:6">
      <c r="A243" s="119"/>
      <c r="C243" s="119"/>
      <c r="D243" s="119"/>
      <c r="E243" s="118"/>
      <c r="F243" s="118"/>
    </row>
    <row r="244" spans="1:6">
      <c r="A244" s="119"/>
      <c r="C244" s="119"/>
      <c r="D244" s="119"/>
      <c r="E244" s="118"/>
      <c r="F244" s="118"/>
    </row>
    <row r="245" spans="1:6">
      <c r="A245" s="119"/>
      <c r="C245" s="119"/>
      <c r="D245" s="119"/>
      <c r="E245" s="118"/>
      <c r="F245" s="118"/>
    </row>
    <row r="246" spans="1:6">
      <c r="A246" s="119"/>
      <c r="C246" s="119"/>
      <c r="D246" s="119"/>
      <c r="E246" s="118"/>
      <c r="F246" s="118"/>
    </row>
    <row r="247" spans="1:6">
      <c r="A247" s="119"/>
      <c r="C247" s="119"/>
      <c r="D247" s="119"/>
      <c r="E247" s="125"/>
      <c r="F247" s="125"/>
    </row>
    <row r="248" spans="1:6">
      <c r="A248" s="119"/>
      <c r="B248" s="104"/>
      <c r="C248" s="119"/>
      <c r="D248" s="119"/>
      <c r="E248" s="125"/>
      <c r="F248" s="125"/>
    </row>
    <row r="249" spans="1:6">
      <c r="A249" s="119"/>
      <c r="B249" s="104"/>
      <c r="C249" s="119"/>
      <c r="D249" s="119"/>
      <c r="E249" s="125"/>
      <c r="F249" s="125"/>
    </row>
    <row r="250" spans="1:6">
      <c r="A250" s="119"/>
      <c r="B250" s="104"/>
      <c r="C250" s="119"/>
      <c r="D250" s="119"/>
      <c r="E250" s="125"/>
      <c r="F250" s="125"/>
    </row>
    <row r="251" spans="1:6">
      <c r="A251" s="119"/>
      <c r="B251" s="104"/>
      <c r="C251" s="119"/>
      <c r="D251" s="119"/>
      <c r="E251" s="125"/>
      <c r="F251" s="125"/>
    </row>
    <row r="252" spans="1:6">
      <c r="B252" s="104"/>
      <c r="E252" s="127"/>
      <c r="F252" s="125"/>
    </row>
    <row r="253" spans="1:6">
      <c r="B253" s="104"/>
      <c r="E253" s="127"/>
      <c r="F253" s="125"/>
    </row>
    <row r="254" spans="1:6">
      <c r="B254" s="104"/>
      <c r="E254" s="127"/>
      <c r="F254" s="125"/>
    </row>
    <row r="255" spans="1:6">
      <c r="B255" s="104"/>
      <c r="E255" s="127"/>
      <c r="F255" s="125"/>
    </row>
    <row r="256" spans="1:6">
      <c r="B256" s="104"/>
      <c r="E256" s="127"/>
      <c r="F256" s="125"/>
    </row>
    <row r="257" spans="2:6">
      <c r="B257" s="104"/>
      <c r="E257" s="127"/>
      <c r="F257" s="125"/>
    </row>
    <row r="258" spans="2:6">
      <c r="B258" s="104"/>
      <c r="E258" s="127"/>
      <c r="F258" s="125"/>
    </row>
    <row r="259" spans="2:6">
      <c r="B259" s="104"/>
      <c r="E259" s="127"/>
      <c r="F259" s="125"/>
    </row>
    <row r="260" spans="2:6">
      <c r="B260" s="104"/>
      <c r="E260" s="127"/>
      <c r="F260" s="125"/>
    </row>
    <row r="261" spans="2:6">
      <c r="B261" s="104"/>
      <c r="E261" s="127"/>
      <c r="F261" s="125"/>
    </row>
    <row r="262" spans="2:6">
      <c r="B262" s="104"/>
      <c r="E262" s="127"/>
      <c r="F262" s="125"/>
    </row>
    <row r="263" spans="2:6">
      <c r="B263" s="104"/>
      <c r="E263" s="127"/>
      <c r="F263" s="125"/>
    </row>
    <row r="264" spans="2:6">
      <c r="B264" s="104"/>
      <c r="E264" s="127"/>
      <c r="F264" s="125"/>
    </row>
    <row r="265" spans="2:6">
      <c r="B265" s="104"/>
      <c r="E265" s="127"/>
      <c r="F265" s="125"/>
    </row>
    <row r="266" spans="2:6">
      <c r="B266" s="104"/>
      <c r="E266" s="127"/>
      <c r="F266" s="125"/>
    </row>
    <row r="267" spans="2:6">
      <c r="B267" s="104"/>
      <c r="E267" s="127"/>
      <c r="F267" s="125"/>
    </row>
    <row r="268" spans="2:6">
      <c r="B268" s="104"/>
      <c r="E268" s="127"/>
      <c r="F268" s="125"/>
    </row>
    <row r="269" spans="2:6">
      <c r="B269" s="104"/>
      <c r="E269" s="127"/>
      <c r="F269" s="125"/>
    </row>
    <row r="270" spans="2:6">
      <c r="B270" s="104"/>
      <c r="E270" s="127"/>
      <c r="F270" s="125"/>
    </row>
    <row r="271" spans="2:6">
      <c r="B271" s="104"/>
      <c r="E271" s="127"/>
      <c r="F271" s="125"/>
    </row>
    <row r="272" spans="2:6">
      <c r="B272" s="104"/>
      <c r="E272" s="127"/>
      <c r="F272" s="125"/>
    </row>
    <row r="273" spans="2:6">
      <c r="B273" s="104"/>
      <c r="E273" s="127"/>
      <c r="F273" s="125"/>
    </row>
    <row r="274" spans="2:6">
      <c r="B274" s="104"/>
      <c r="E274" s="127"/>
      <c r="F274" s="125"/>
    </row>
    <row r="275" spans="2:6">
      <c r="B275" s="104"/>
      <c r="E275" s="127"/>
      <c r="F275" s="125"/>
    </row>
    <row r="276" spans="2:6">
      <c r="B276" s="104"/>
      <c r="E276" s="127"/>
      <c r="F276" s="125"/>
    </row>
    <row r="277" spans="2:6">
      <c r="B277" s="104"/>
      <c r="E277" s="127"/>
      <c r="F277" s="125"/>
    </row>
    <row r="278" spans="2:6">
      <c r="B278" s="104"/>
      <c r="E278" s="127"/>
      <c r="F278" s="125"/>
    </row>
    <row r="279" spans="2:6">
      <c r="B279" s="104"/>
      <c r="E279" s="127"/>
      <c r="F279" s="125"/>
    </row>
    <row r="280" spans="2:6">
      <c r="B280" s="104"/>
      <c r="E280" s="127"/>
      <c r="F280" s="125"/>
    </row>
    <row r="281" spans="2:6">
      <c r="B281" s="104"/>
      <c r="E281" s="127"/>
      <c r="F281" s="125"/>
    </row>
    <row r="282" spans="2:6">
      <c r="B282" s="104"/>
      <c r="E282" s="127"/>
      <c r="F282" s="125"/>
    </row>
    <row r="283" spans="2:6">
      <c r="B283" s="104"/>
      <c r="E283" s="127"/>
      <c r="F283" s="125"/>
    </row>
    <row r="284" spans="2:6">
      <c r="B284" s="104"/>
      <c r="E284" s="127"/>
      <c r="F284" s="125"/>
    </row>
    <row r="285" spans="2:6">
      <c r="B285" s="104"/>
      <c r="E285" s="127"/>
      <c r="F285" s="125"/>
    </row>
    <row r="286" spans="2:6">
      <c r="B286" s="104"/>
      <c r="E286" s="127"/>
      <c r="F286" s="125"/>
    </row>
    <row r="287" spans="2:6">
      <c r="B287" s="104"/>
      <c r="E287" s="127"/>
      <c r="F287" s="125"/>
    </row>
    <row r="288" spans="2:6">
      <c r="B288" s="104"/>
      <c r="E288" s="127"/>
      <c r="F288" s="125"/>
    </row>
    <row r="289" spans="2:6">
      <c r="B289" s="104"/>
      <c r="E289" s="127"/>
      <c r="F289" s="125"/>
    </row>
    <row r="290" spans="2:6">
      <c r="B290" s="104"/>
      <c r="E290" s="127"/>
      <c r="F290" s="125"/>
    </row>
    <row r="291" spans="2:6">
      <c r="B291" s="104"/>
      <c r="E291" s="127"/>
      <c r="F291" s="125"/>
    </row>
    <row r="292" spans="2:6">
      <c r="B292" s="104"/>
      <c r="E292" s="127"/>
      <c r="F292" s="125"/>
    </row>
    <row r="293" spans="2:6">
      <c r="B293" s="104"/>
      <c r="E293" s="127"/>
      <c r="F293" s="125"/>
    </row>
    <row r="294" spans="2:6">
      <c r="B294" s="104"/>
      <c r="E294" s="127"/>
      <c r="F294" s="125"/>
    </row>
    <row r="295" spans="2:6">
      <c r="B295" s="104"/>
      <c r="E295" s="127"/>
      <c r="F295" s="125"/>
    </row>
    <row r="296" spans="2:6">
      <c r="B296" s="104"/>
      <c r="E296" s="127"/>
      <c r="F296" s="125"/>
    </row>
    <row r="297" spans="2:6">
      <c r="B297" s="104"/>
      <c r="E297" s="127"/>
      <c r="F297" s="125"/>
    </row>
    <row r="298" spans="2:6">
      <c r="B298" s="104"/>
      <c r="E298" s="127"/>
      <c r="F298" s="125"/>
    </row>
    <row r="299" spans="2:6">
      <c r="B299" s="104"/>
      <c r="E299" s="127"/>
      <c r="F299" s="125"/>
    </row>
    <row r="300" spans="2:6">
      <c r="B300" s="104"/>
      <c r="E300" s="127"/>
      <c r="F300" s="125"/>
    </row>
    <row r="301" spans="2:6">
      <c r="B301" s="104"/>
      <c r="E301" s="127"/>
      <c r="F301" s="125"/>
    </row>
    <row r="302" spans="2:6">
      <c r="B302" s="104"/>
      <c r="E302" s="127"/>
      <c r="F302" s="125"/>
    </row>
    <row r="303" spans="2:6">
      <c r="B303" s="104"/>
      <c r="E303" s="127"/>
      <c r="F303" s="125"/>
    </row>
    <row r="304" spans="2:6">
      <c r="B304" s="104"/>
      <c r="E304" s="127"/>
      <c r="F304" s="125"/>
    </row>
    <row r="305" spans="2:6">
      <c r="B305" s="104"/>
      <c r="E305" s="127"/>
      <c r="F305" s="125"/>
    </row>
    <row r="306" spans="2:6">
      <c r="B306" s="104"/>
      <c r="E306" s="127"/>
      <c r="F306" s="125"/>
    </row>
    <row r="307" spans="2:6">
      <c r="B307" s="104"/>
      <c r="E307" s="127"/>
      <c r="F307" s="125"/>
    </row>
    <row r="308" spans="2:6">
      <c r="B308" s="104"/>
      <c r="E308" s="127"/>
      <c r="F308" s="125"/>
    </row>
    <row r="309" spans="2:6">
      <c r="B309" s="104"/>
      <c r="E309" s="127"/>
      <c r="F309" s="125"/>
    </row>
    <row r="310" spans="2:6">
      <c r="B310" s="104"/>
      <c r="E310" s="127"/>
      <c r="F310" s="125"/>
    </row>
    <row r="311" spans="2:6">
      <c r="B311" s="104"/>
      <c r="E311" s="127"/>
      <c r="F311" s="125"/>
    </row>
    <row r="312" spans="2:6">
      <c r="B312" s="104"/>
      <c r="E312" s="127"/>
      <c r="F312" s="125"/>
    </row>
    <row r="313" spans="2:6">
      <c r="B313" s="104"/>
      <c r="E313" s="127"/>
      <c r="F313" s="125"/>
    </row>
    <row r="314" spans="2:6">
      <c r="B314" s="104"/>
      <c r="E314" s="127"/>
      <c r="F314" s="125"/>
    </row>
    <row r="315" spans="2:6">
      <c r="B315" s="104"/>
      <c r="E315" s="127"/>
      <c r="F315" s="125"/>
    </row>
    <row r="316" spans="2:6">
      <c r="B316" s="104"/>
      <c r="E316" s="127"/>
      <c r="F316" s="125"/>
    </row>
    <row r="317" spans="2:6">
      <c r="B317" s="104"/>
      <c r="E317" s="127"/>
      <c r="F317" s="125"/>
    </row>
    <row r="318" spans="2:6">
      <c r="B318" s="104"/>
      <c r="E318" s="127"/>
      <c r="F318" s="125"/>
    </row>
    <row r="319" spans="2:6">
      <c r="B319" s="104"/>
      <c r="E319" s="127"/>
      <c r="F319" s="125"/>
    </row>
    <row r="320" spans="2:6">
      <c r="B320" s="104"/>
      <c r="E320" s="127"/>
      <c r="F320" s="125"/>
    </row>
    <row r="321" spans="2:6">
      <c r="B321" s="104"/>
      <c r="E321" s="127"/>
      <c r="F321" s="125"/>
    </row>
    <row r="322" spans="2:6">
      <c r="B322" s="104"/>
      <c r="E322" s="127"/>
      <c r="F322" s="125"/>
    </row>
    <row r="323" spans="2:6">
      <c r="B323" s="104"/>
      <c r="E323" s="127"/>
      <c r="F323" s="125"/>
    </row>
    <row r="324" spans="2:6">
      <c r="B324" s="104"/>
      <c r="E324" s="127"/>
      <c r="F324" s="125"/>
    </row>
    <row r="325" spans="2:6">
      <c r="B325" s="104"/>
      <c r="E325" s="127"/>
      <c r="F325" s="125"/>
    </row>
    <row r="326" spans="2:6">
      <c r="B326" s="104"/>
      <c r="E326" s="127"/>
      <c r="F326" s="125"/>
    </row>
    <row r="327" spans="2:6">
      <c r="B327" s="104"/>
      <c r="E327" s="127"/>
      <c r="F327" s="125"/>
    </row>
    <row r="328" spans="2:6">
      <c r="B328" s="104"/>
      <c r="E328" s="127"/>
      <c r="F328" s="125"/>
    </row>
    <row r="329" spans="2:6">
      <c r="B329" s="104"/>
      <c r="E329" s="127"/>
      <c r="F329" s="125"/>
    </row>
    <row r="330" spans="2:6">
      <c r="B330" s="104"/>
      <c r="E330" s="127"/>
      <c r="F330" s="125"/>
    </row>
    <row r="331" spans="2:6">
      <c r="B331" s="104"/>
      <c r="E331" s="127"/>
      <c r="F331" s="125"/>
    </row>
    <row r="332" spans="2:6">
      <c r="B332" s="104"/>
      <c r="E332" s="127"/>
      <c r="F332" s="125"/>
    </row>
    <row r="333" spans="2:6">
      <c r="B333" s="104"/>
      <c r="E333" s="127"/>
      <c r="F333" s="125"/>
    </row>
    <row r="334" spans="2:6">
      <c r="B334" s="104"/>
      <c r="E334" s="127"/>
      <c r="F334" s="125"/>
    </row>
    <row r="335" spans="2:6">
      <c r="B335" s="104"/>
      <c r="E335" s="127"/>
      <c r="F335" s="125"/>
    </row>
    <row r="336" spans="2:6">
      <c r="B336" s="104"/>
      <c r="E336" s="127"/>
      <c r="F336" s="125"/>
    </row>
    <row r="337" spans="2:6">
      <c r="B337" s="104"/>
      <c r="E337" s="127"/>
      <c r="F337" s="125"/>
    </row>
    <row r="338" spans="2:6">
      <c r="B338" s="104"/>
      <c r="E338" s="127"/>
      <c r="F338" s="125"/>
    </row>
    <row r="339" spans="2:6">
      <c r="B339" s="104"/>
      <c r="E339" s="127"/>
      <c r="F339" s="125"/>
    </row>
    <row r="340" spans="2:6">
      <c r="B340" s="104"/>
      <c r="E340" s="127"/>
      <c r="F340" s="125"/>
    </row>
    <row r="341" spans="2:6">
      <c r="B341" s="104"/>
      <c r="E341" s="127"/>
      <c r="F341" s="125"/>
    </row>
    <row r="342" spans="2:6">
      <c r="B342" s="104"/>
      <c r="E342" s="127"/>
      <c r="F342" s="125"/>
    </row>
    <row r="343" spans="2:6">
      <c r="B343" s="104"/>
      <c r="E343" s="127"/>
      <c r="F343" s="125"/>
    </row>
    <row r="344" spans="2:6">
      <c r="B344" s="104"/>
      <c r="E344" s="127"/>
      <c r="F344" s="125"/>
    </row>
    <row r="345" spans="2:6">
      <c r="B345" s="104"/>
      <c r="E345" s="127"/>
      <c r="F345" s="125"/>
    </row>
    <row r="346" spans="2:6">
      <c r="B346" s="104"/>
      <c r="E346" s="127"/>
      <c r="F346" s="125"/>
    </row>
    <row r="347" spans="2:6">
      <c r="B347" s="104"/>
      <c r="E347" s="127"/>
      <c r="F347" s="125"/>
    </row>
    <row r="348" spans="2:6">
      <c r="B348" s="104"/>
      <c r="E348" s="127"/>
      <c r="F348" s="125"/>
    </row>
    <row r="349" spans="2:6">
      <c r="B349" s="104"/>
      <c r="E349" s="127"/>
      <c r="F349" s="125"/>
    </row>
    <row r="350" spans="2:6">
      <c r="B350" s="104"/>
      <c r="E350" s="127"/>
      <c r="F350" s="125"/>
    </row>
    <row r="351" spans="2:6">
      <c r="B351" s="104"/>
      <c r="E351" s="127"/>
      <c r="F351" s="125"/>
    </row>
    <row r="352" spans="2:6">
      <c r="B352" s="104"/>
      <c r="E352" s="127"/>
      <c r="F352" s="125"/>
    </row>
    <row r="353" spans="2:6">
      <c r="B353" s="104"/>
      <c r="E353" s="127"/>
      <c r="F353" s="125"/>
    </row>
    <row r="354" spans="2:6">
      <c r="B354" s="104"/>
      <c r="E354" s="127"/>
      <c r="F354" s="125"/>
    </row>
    <row r="355" spans="2:6">
      <c r="B355" s="104"/>
      <c r="E355" s="127"/>
      <c r="F355" s="125"/>
    </row>
    <row r="356" spans="2:6">
      <c r="B356" s="104"/>
      <c r="E356" s="127"/>
      <c r="F356" s="125"/>
    </row>
    <row r="357" spans="2:6">
      <c r="B357" s="104"/>
      <c r="E357" s="127"/>
      <c r="F357" s="125"/>
    </row>
    <row r="358" spans="2:6">
      <c r="B358" s="104"/>
      <c r="E358" s="127"/>
      <c r="F358" s="125"/>
    </row>
    <row r="359" spans="2:6">
      <c r="B359" s="104"/>
      <c r="E359" s="127"/>
      <c r="F359" s="125"/>
    </row>
    <row r="360" spans="2:6">
      <c r="B360" s="104"/>
      <c r="E360" s="127"/>
      <c r="F360" s="125"/>
    </row>
    <row r="361" spans="2:6">
      <c r="B361" s="104"/>
      <c r="E361" s="127"/>
      <c r="F361" s="125"/>
    </row>
    <row r="362" spans="2:6">
      <c r="B362" s="104"/>
      <c r="E362" s="127"/>
      <c r="F362" s="125"/>
    </row>
    <row r="363" spans="2:6">
      <c r="B363" s="104"/>
      <c r="E363" s="127"/>
      <c r="F363" s="125"/>
    </row>
    <row r="364" spans="2:6">
      <c r="B364" s="104"/>
      <c r="E364" s="128"/>
      <c r="F364" s="129"/>
    </row>
    <row r="365" spans="2:6">
      <c r="B365" s="104"/>
      <c r="E365" s="128"/>
      <c r="F365" s="129"/>
    </row>
    <row r="366" spans="2:6">
      <c r="B366" s="104"/>
      <c r="E366" s="128"/>
      <c r="F366" s="129"/>
    </row>
    <row r="367" spans="2:6">
      <c r="B367" s="104"/>
      <c r="E367" s="128"/>
      <c r="F367" s="129"/>
    </row>
    <row r="368" spans="2:6">
      <c r="B368" s="104"/>
      <c r="E368" s="128"/>
      <c r="F368" s="129"/>
    </row>
    <row r="369" spans="2:6">
      <c r="B369" s="104"/>
      <c r="E369" s="128"/>
      <c r="F369" s="129"/>
    </row>
    <row r="370" spans="2:6">
      <c r="B370" s="104"/>
      <c r="E370" s="128"/>
      <c r="F370" s="129"/>
    </row>
    <row r="371" spans="2:6">
      <c r="B371" s="104"/>
      <c r="E371" s="128"/>
      <c r="F371" s="129"/>
    </row>
    <row r="372" spans="2:6">
      <c r="B372" s="104"/>
      <c r="E372" s="128"/>
      <c r="F372" s="129"/>
    </row>
    <row r="373" spans="2:6">
      <c r="B373" s="104"/>
      <c r="E373" s="128"/>
      <c r="F373" s="129"/>
    </row>
    <row r="374" spans="2:6">
      <c r="B374" s="104"/>
      <c r="E374" s="128"/>
      <c r="F374" s="129"/>
    </row>
    <row r="375" spans="2:6">
      <c r="B375" s="104"/>
      <c r="E375" s="128"/>
      <c r="F375" s="129"/>
    </row>
    <row r="376" spans="2:6">
      <c r="B376" s="104"/>
      <c r="E376" s="128"/>
      <c r="F376" s="129"/>
    </row>
    <row r="377" spans="2:6">
      <c r="B377" s="104"/>
      <c r="E377" s="128"/>
      <c r="F377" s="129"/>
    </row>
    <row r="378" spans="2:6">
      <c r="B378" s="104"/>
    </row>
    <row r="379" spans="2:6">
      <c r="B379" s="104"/>
    </row>
    <row r="380" spans="2:6">
      <c r="B380" s="104"/>
    </row>
    <row r="381" spans="2:6">
      <c r="B381" s="104"/>
    </row>
    <row r="382" spans="2:6">
      <c r="B382" s="104"/>
    </row>
    <row r="383" spans="2:6">
      <c r="B383" s="104"/>
    </row>
    <row r="384" spans="2:6">
      <c r="B384" s="104"/>
    </row>
    <row r="385" spans="2:2">
      <c r="B385" s="104"/>
    </row>
    <row r="386" spans="2:2">
      <c r="B386" s="104"/>
    </row>
    <row r="387" spans="2:2">
      <c r="B387" s="104"/>
    </row>
    <row r="388" spans="2:2">
      <c r="B388" s="104"/>
    </row>
    <row r="389" spans="2:2">
      <c r="B389" s="104"/>
    </row>
    <row r="390" spans="2:2">
      <c r="B390" s="104"/>
    </row>
    <row r="391" spans="2:2">
      <c r="B391" s="104"/>
    </row>
    <row r="392" spans="2:2">
      <c r="B392" s="104"/>
    </row>
    <row r="393" spans="2:2">
      <c r="B393" s="104"/>
    </row>
    <row r="394" spans="2:2">
      <c r="B394" s="104"/>
    </row>
    <row r="395" spans="2:2">
      <c r="B395" s="104"/>
    </row>
    <row r="396" spans="2:2">
      <c r="B396" s="104"/>
    </row>
    <row r="397" spans="2:2">
      <c r="B397" s="104"/>
    </row>
    <row r="398" spans="2:2">
      <c r="B398" s="104"/>
    </row>
    <row r="399" spans="2:2">
      <c r="B399" s="104"/>
    </row>
    <row r="400" spans="2:2">
      <c r="B400" s="104"/>
    </row>
    <row r="401" spans="2:2">
      <c r="B401" s="104"/>
    </row>
    <row r="402" spans="2:2">
      <c r="B402" s="104"/>
    </row>
    <row r="403" spans="2:2">
      <c r="B403" s="104"/>
    </row>
    <row r="404" spans="2:2">
      <c r="B404" s="104"/>
    </row>
    <row r="405" spans="2:2">
      <c r="B405" s="104"/>
    </row>
    <row r="406" spans="2:2">
      <c r="B406" s="104"/>
    </row>
    <row r="407" spans="2:2">
      <c r="B407" s="104"/>
    </row>
    <row r="408" spans="2:2">
      <c r="B408" s="104"/>
    </row>
    <row r="409" spans="2:2">
      <c r="B409" s="104"/>
    </row>
    <row r="410" spans="2:2">
      <c r="B410" s="104"/>
    </row>
    <row r="411" spans="2:2">
      <c r="B411" s="104"/>
    </row>
    <row r="412" spans="2:2">
      <c r="B412" s="104"/>
    </row>
    <row r="413" spans="2:2">
      <c r="B413" s="104"/>
    </row>
    <row r="414" spans="2:2">
      <c r="B414" s="104"/>
    </row>
    <row r="415" spans="2:2">
      <c r="B415" s="104"/>
    </row>
    <row r="416" spans="2:2">
      <c r="B416" s="104"/>
    </row>
    <row r="417" spans="2:2">
      <c r="B417" s="104"/>
    </row>
    <row r="418" spans="2:2">
      <c r="B418" s="104"/>
    </row>
    <row r="419" spans="2:2">
      <c r="B419" s="104"/>
    </row>
    <row r="420" spans="2:2">
      <c r="B420" s="104"/>
    </row>
    <row r="421" spans="2:2">
      <c r="B421" s="104"/>
    </row>
    <row r="422" spans="2:2">
      <c r="B422" s="104"/>
    </row>
    <row r="423" spans="2:2">
      <c r="B423" s="104"/>
    </row>
    <row r="424" spans="2:2">
      <c r="B424" s="104"/>
    </row>
    <row r="425" spans="2:2">
      <c r="B425" s="104"/>
    </row>
    <row r="426" spans="2:2">
      <c r="B426" s="104"/>
    </row>
    <row r="427" spans="2:2">
      <c r="B427" s="104"/>
    </row>
    <row r="428" spans="2:2">
      <c r="B428" s="104"/>
    </row>
    <row r="429" spans="2:2">
      <c r="B429" s="104"/>
    </row>
    <row r="430" spans="2:2">
      <c r="B430" s="104"/>
    </row>
    <row r="431" spans="2:2">
      <c r="B431" s="104"/>
    </row>
    <row r="432" spans="2:2">
      <c r="B432" s="104"/>
    </row>
    <row r="433" spans="2:2">
      <c r="B433" s="104"/>
    </row>
    <row r="434" spans="2:2">
      <c r="B434" s="104"/>
    </row>
    <row r="435" spans="2:2">
      <c r="B435" s="104"/>
    </row>
    <row r="436" spans="2:2">
      <c r="B436" s="104"/>
    </row>
    <row r="437" spans="2:2">
      <c r="B437" s="104"/>
    </row>
    <row r="438" spans="2:2">
      <c r="B438" s="104"/>
    </row>
    <row r="439" spans="2:2">
      <c r="B439" s="104"/>
    </row>
    <row r="440" spans="2:2">
      <c r="B440" s="104"/>
    </row>
    <row r="441" spans="2:2">
      <c r="B441" s="104"/>
    </row>
    <row r="442" spans="2:2">
      <c r="B442" s="104"/>
    </row>
    <row r="443" spans="2:2">
      <c r="B443" s="104"/>
    </row>
    <row r="444" spans="2:2">
      <c r="B444" s="104"/>
    </row>
    <row r="445" spans="2:2">
      <c r="B445" s="104"/>
    </row>
    <row r="446" spans="2:2">
      <c r="B446" s="104"/>
    </row>
    <row r="447" spans="2:2">
      <c r="B447" s="104"/>
    </row>
    <row r="448" spans="2:2">
      <c r="B448" s="104"/>
    </row>
    <row r="449" spans="2:2">
      <c r="B449" s="104"/>
    </row>
    <row r="450" spans="2:2">
      <c r="B450" s="104"/>
    </row>
    <row r="451" spans="2:2">
      <c r="B451" s="104"/>
    </row>
    <row r="452" spans="2:2">
      <c r="B452" s="104"/>
    </row>
    <row r="453" spans="2:2">
      <c r="B453" s="104"/>
    </row>
    <row r="454" spans="2:2">
      <c r="B454" s="104"/>
    </row>
    <row r="455" spans="2:2">
      <c r="B455" s="104"/>
    </row>
    <row r="456" spans="2:2">
      <c r="B456" s="104"/>
    </row>
    <row r="457" spans="2:2">
      <c r="B457" s="104"/>
    </row>
    <row r="458" spans="2:2">
      <c r="B458" s="104"/>
    </row>
    <row r="459" spans="2:2">
      <c r="B459" s="104"/>
    </row>
    <row r="460" spans="2:2">
      <c r="B460" s="104"/>
    </row>
    <row r="461" spans="2:2">
      <c r="B461" s="104"/>
    </row>
    <row r="462" spans="2:2">
      <c r="B462" s="104"/>
    </row>
    <row r="463" spans="2:2">
      <c r="B463" s="104"/>
    </row>
    <row r="464" spans="2:2">
      <c r="B464" s="104"/>
    </row>
    <row r="465" spans="2:2">
      <c r="B465" s="104"/>
    </row>
    <row r="466" spans="2:2">
      <c r="B466" s="104"/>
    </row>
    <row r="467" spans="2:2">
      <c r="B467" s="104"/>
    </row>
    <row r="468" spans="2:2">
      <c r="B468" s="104"/>
    </row>
    <row r="469" spans="2:2">
      <c r="B469" s="104"/>
    </row>
    <row r="470" spans="2:2">
      <c r="B470" s="104"/>
    </row>
    <row r="471" spans="2:2">
      <c r="B471" s="104"/>
    </row>
    <row r="472" spans="2:2">
      <c r="B472" s="104"/>
    </row>
    <row r="473" spans="2:2">
      <c r="B473" s="104"/>
    </row>
    <row r="474" spans="2:2">
      <c r="B474" s="104"/>
    </row>
    <row r="475" spans="2:2">
      <c r="B475" s="104"/>
    </row>
    <row r="476" spans="2:2">
      <c r="B476" s="104"/>
    </row>
    <row r="477" spans="2:2">
      <c r="B477" s="104"/>
    </row>
    <row r="478" spans="2:2">
      <c r="B478" s="104"/>
    </row>
    <row r="479" spans="2:2">
      <c r="B479" s="104"/>
    </row>
    <row r="480" spans="2:2">
      <c r="B480" s="104"/>
    </row>
    <row r="481" spans="2:2">
      <c r="B481" s="104"/>
    </row>
    <row r="482" spans="2:2">
      <c r="B482" s="104"/>
    </row>
    <row r="483" spans="2:2">
      <c r="B483" s="104"/>
    </row>
    <row r="484" spans="2:2">
      <c r="B484" s="104"/>
    </row>
    <row r="485" spans="2:2">
      <c r="B485" s="104"/>
    </row>
    <row r="486" spans="2:2">
      <c r="B486" s="104"/>
    </row>
    <row r="487" spans="2:2">
      <c r="B487" s="104"/>
    </row>
    <row r="488" spans="2:2">
      <c r="B488" s="104"/>
    </row>
    <row r="489" spans="2:2">
      <c r="B489" s="104"/>
    </row>
    <row r="490" spans="2:2">
      <c r="B490" s="104"/>
    </row>
    <row r="491" spans="2:2">
      <c r="B491" s="104"/>
    </row>
    <row r="492" spans="2:2">
      <c r="B492" s="104"/>
    </row>
    <row r="493" spans="2:2">
      <c r="B493" s="104"/>
    </row>
    <row r="494" spans="2:2">
      <c r="B494" s="104"/>
    </row>
    <row r="495" spans="2:2">
      <c r="B495" s="104"/>
    </row>
    <row r="496" spans="2:2">
      <c r="B496" s="104"/>
    </row>
    <row r="497" spans="2:2">
      <c r="B497" s="104"/>
    </row>
    <row r="498" spans="2:2">
      <c r="B498" s="104"/>
    </row>
    <row r="499" spans="2:2">
      <c r="B499" s="104"/>
    </row>
    <row r="500" spans="2:2">
      <c r="B500" s="104"/>
    </row>
    <row r="501" spans="2:2">
      <c r="B501" s="104"/>
    </row>
    <row r="502" spans="2:2">
      <c r="B502" s="104"/>
    </row>
    <row r="503" spans="2:2">
      <c r="B503" s="104"/>
    </row>
    <row r="504" spans="2:2">
      <c r="B504" s="104"/>
    </row>
    <row r="505" spans="2:2">
      <c r="B505" s="104"/>
    </row>
    <row r="506" spans="2:2">
      <c r="B506" s="104"/>
    </row>
    <row r="507" spans="2:2">
      <c r="B507" s="104"/>
    </row>
    <row r="508" spans="2:2">
      <c r="B508" s="104"/>
    </row>
    <row r="509" spans="2:2">
      <c r="B509" s="104"/>
    </row>
    <row r="510" spans="2:2">
      <c r="B510" s="104"/>
    </row>
    <row r="511" spans="2:2">
      <c r="B511" s="104"/>
    </row>
    <row r="512" spans="2:2">
      <c r="B512" s="104"/>
    </row>
    <row r="513" spans="2:2">
      <c r="B513" s="104"/>
    </row>
    <row r="514" spans="2:2">
      <c r="B514" s="104"/>
    </row>
    <row r="515" spans="2:2">
      <c r="B515" s="104"/>
    </row>
    <row r="516" spans="2:2">
      <c r="B516" s="104"/>
    </row>
    <row r="517" spans="2:2">
      <c r="B517" s="104"/>
    </row>
    <row r="518" spans="2:2">
      <c r="B518" s="104"/>
    </row>
    <row r="519" spans="2:2">
      <c r="B519" s="104"/>
    </row>
    <row r="520" spans="2:2">
      <c r="B520" s="104"/>
    </row>
    <row r="521" spans="2:2">
      <c r="B521" s="104"/>
    </row>
    <row r="522" spans="2:2">
      <c r="B522" s="104"/>
    </row>
    <row r="523" spans="2:2">
      <c r="B523" s="104"/>
    </row>
    <row r="524" spans="2:2">
      <c r="B524" s="104"/>
    </row>
    <row r="525" spans="2:2">
      <c r="B525" s="104"/>
    </row>
    <row r="526" spans="2:2">
      <c r="B526" s="104"/>
    </row>
    <row r="527" spans="2:2">
      <c r="B527" s="104"/>
    </row>
    <row r="528" spans="2:2">
      <c r="B528" s="104"/>
    </row>
    <row r="529" spans="2:2">
      <c r="B529" s="104"/>
    </row>
    <row r="530" spans="2:2">
      <c r="B530" s="104"/>
    </row>
    <row r="531" spans="2:2">
      <c r="B531" s="104"/>
    </row>
    <row r="532" spans="2:2">
      <c r="B532" s="104"/>
    </row>
    <row r="533" spans="2:2">
      <c r="B533" s="104"/>
    </row>
    <row r="534" spans="2:2">
      <c r="B534" s="104"/>
    </row>
    <row r="535" spans="2:2">
      <c r="B535" s="104"/>
    </row>
    <row r="536" spans="2:2">
      <c r="B536" s="104"/>
    </row>
    <row r="537" spans="2:2">
      <c r="B537" s="104"/>
    </row>
    <row r="538" spans="2:2">
      <c r="B538" s="104"/>
    </row>
    <row r="539" spans="2:2">
      <c r="B539" s="104"/>
    </row>
    <row r="540" spans="2:2">
      <c r="B540" s="104"/>
    </row>
    <row r="541" spans="2:2">
      <c r="B541" s="104"/>
    </row>
    <row r="542" spans="2:2">
      <c r="B542" s="104"/>
    </row>
    <row r="543" spans="2:2">
      <c r="B543" s="104"/>
    </row>
    <row r="544" spans="2:2">
      <c r="B544" s="104"/>
    </row>
    <row r="545" spans="2:2">
      <c r="B545" s="104"/>
    </row>
    <row r="546" spans="2:2">
      <c r="B546" s="104"/>
    </row>
    <row r="547" spans="2:2">
      <c r="B547" s="104"/>
    </row>
    <row r="548" spans="2:2">
      <c r="B548" s="104"/>
    </row>
    <row r="549" spans="2:2">
      <c r="B549" s="104"/>
    </row>
    <row r="550" spans="2:2">
      <c r="B550" s="104"/>
    </row>
    <row r="551" spans="2:2">
      <c r="B551" s="104"/>
    </row>
    <row r="552" spans="2:2">
      <c r="B552" s="104"/>
    </row>
    <row r="553" spans="2:2">
      <c r="B553" s="104"/>
    </row>
    <row r="554" spans="2:2">
      <c r="B554" s="104"/>
    </row>
    <row r="555" spans="2:2">
      <c r="B555" s="104"/>
    </row>
    <row r="556" spans="2:2">
      <c r="B556" s="104"/>
    </row>
    <row r="557" spans="2:2">
      <c r="B557" s="104"/>
    </row>
    <row r="558" spans="2:2">
      <c r="B558" s="104"/>
    </row>
    <row r="559" spans="2:2">
      <c r="B559" s="104"/>
    </row>
    <row r="560" spans="2:2">
      <c r="B560" s="104"/>
    </row>
    <row r="561" spans="2:2">
      <c r="B561" s="104"/>
    </row>
    <row r="562" spans="2:2">
      <c r="B562" s="104"/>
    </row>
    <row r="563" spans="2:2">
      <c r="B563" s="104"/>
    </row>
    <row r="564" spans="2:2">
      <c r="B564" s="104"/>
    </row>
    <row r="565" spans="2:2">
      <c r="B565" s="104"/>
    </row>
    <row r="566" spans="2:2">
      <c r="B566" s="104"/>
    </row>
    <row r="567" spans="2:2">
      <c r="B567" s="104"/>
    </row>
    <row r="568" spans="2:2">
      <c r="B568" s="104"/>
    </row>
    <row r="569" spans="2:2">
      <c r="B569" s="104"/>
    </row>
    <row r="570" spans="2:2">
      <c r="B570" s="104"/>
    </row>
    <row r="571" spans="2:2">
      <c r="B571" s="104"/>
    </row>
    <row r="572" spans="2:2">
      <c r="B572" s="104"/>
    </row>
    <row r="573" spans="2:2">
      <c r="B573" s="104"/>
    </row>
    <row r="574" spans="2:2">
      <c r="B574" s="104"/>
    </row>
    <row r="575" spans="2:2">
      <c r="B575" s="104"/>
    </row>
    <row r="576" spans="2:2">
      <c r="B576" s="104"/>
    </row>
    <row r="577" spans="2:2">
      <c r="B577" s="104"/>
    </row>
    <row r="578" spans="2:2">
      <c r="B578" s="104"/>
    </row>
    <row r="579" spans="2:2">
      <c r="B579" s="104"/>
    </row>
    <row r="580" spans="2:2">
      <c r="B580" s="104"/>
    </row>
    <row r="581" spans="2:2">
      <c r="B581" s="104"/>
    </row>
    <row r="582" spans="2:2">
      <c r="B582" s="104"/>
    </row>
    <row r="583" spans="2:2">
      <c r="B583" s="104"/>
    </row>
    <row r="584" spans="2:2">
      <c r="B584" s="104"/>
    </row>
    <row r="585" spans="2:2">
      <c r="B585" s="104"/>
    </row>
    <row r="586" spans="2:2">
      <c r="B586" s="104"/>
    </row>
    <row r="587" spans="2:2">
      <c r="B587" s="104"/>
    </row>
    <row r="588" spans="2:2">
      <c r="B588" s="104"/>
    </row>
    <row r="589" spans="2:2">
      <c r="B589" s="104"/>
    </row>
    <row r="590" spans="2:2">
      <c r="B590" s="104"/>
    </row>
    <row r="591" spans="2:2">
      <c r="B591" s="104"/>
    </row>
    <row r="592" spans="2:2">
      <c r="B592" s="104"/>
    </row>
    <row r="593" spans="2:2">
      <c r="B593" s="104"/>
    </row>
    <row r="594" spans="2:2">
      <c r="B594" s="104"/>
    </row>
    <row r="595" spans="2:2">
      <c r="B595" s="104"/>
    </row>
    <row r="596" spans="2:2">
      <c r="B596" s="104"/>
    </row>
    <row r="597" spans="2:2">
      <c r="B597" s="104"/>
    </row>
    <row r="598" spans="2:2">
      <c r="B598" s="104"/>
    </row>
    <row r="599" spans="2:2">
      <c r="B599" s="104"/>
    </row>
    <row r="600" spans="2:2">
      <c r="B600" s="104"/>
    </row>
    <row r="601" spans="2:2">
      <c r="B601" s="104"/>
    </row>
    <row r="602" spans="2:2">
      <c r="B602" s="104"/>
    </row>
    <row r="603" spans="2:2">
      <c r="B603" s="104"/>
    </row>
    <row r="604" spans="2:2">
      <c r="B604" s="104"/>
    </row>
    <row r="605" spans="2:2">
      <c r="B605" s="104"/>
    </row>
    <row r="606" spans="2:2">
      <c r="B606" s="104"/>
    </row>
    <row r="607" spans="2:2">
      <c r="B607" s="104"/>
    </row>
    <row r="608" spans="2:2">
      <c r="B608" s="104"/>
    </row>
    <row r="609" spans="2:2">
      <c r="B609" s="104"/>
    </row>
    <row r="610" spans="2:2">
      <c r="B610" s="104"/>
    </row>
    <row r="611" spans="2:2">
      <c r="B611" s="104"/>
    </row>
    <row r="612" spans="2:2">
      <c r="B612" s="104"/>
    </row>
    <row r="613" spans="2:2">
      <c r="B613" s="104"/>
    </row>
    <row r="614" spans="2:2">
      <c r="B614" s="104"/>
    </row>
    <row r="615" spans="2:2">
      <c r="B615" s="104"/>
    </row>
    <row r="616" spans="2:2">
      <c r="B616" s="104"/>
    </row>
    <row r="617" spans="2:2">
      <c r="B617" s="104"/>
    </row>
    <row r="618" spans="2:2">
      <c r="B618" s="104"/>
    </row>
    <row r="619" spans="2:2">
      <c r="B619" s="104"/>
    </row>
    <row r="620" spans="2:2">
      <c r="B620" s="104"/>
    </row>
    <row r="621" spans="2:2">
      <c r="B621" s="104"/>
    </row>
    <row r="622" spans="2:2">
      <c r="B622" s="104"/>
    </row>
    <row r="623" spans="2:2">
      <c r="B623" s="104"/>
    </row>
    <row r="624" spans="2:2">
      <c r="B624" s="104"/>
    </row>
    <row r="625" spans="2:2">
      <c r="B625" s="104"/>
    </row>
    <row r="626" spans="2:2">
      <c r="B626" s="104"/>
    </row>
    <row r="627" spans="2:2">
      <c r="B627" s="104"/>
    </row>
    <row r="628" spans="2:2">
      <c r="B628" s="104"/>
    </row>
    <row r="629" spans="2:2">
      <c r="B629" s="104"/>
    </row>
    <row r="630" spans="2:2">
      <c r="B630" s="104"/>
    </row>
    <row r="631" spans="2:2">
      <c r="B631" s="104"/>
    </row>
    <row r="632" spans="2:2">
      <c r="B632" s="104"/>
    </row>
    <row r="633" spans="2:2">
      <c r="B633" s="104"/>
    </row>
    <row r="634" spans="2:2">
      <c r="B634" s="104"/>
    </row>
    <row r="635" spans="2:2">
      <c r="B635" s="104"/>
    </row>
    <row r="636" spans="2:2">
      <c r="B636" s="104"/>
    </row>
    <row r="637" spans="2:2">
      <c r="B637" s="104"/>
    </row>
    <row r="638" spans="2:2">
      <c r="B638" s="104"/>
    </row>
    <row r="639" spans="2:2">
      <c r="B639" s="104"/>
    </row>
    <row r="640" spans="2:2">
      <c r="B640" s="104"/>
    </row>
    <row r="641" spans="2:2">
      <c r="B641" s="104"/>
    </row>
    <row r="642" spans="2:2">
      <c r="B642" s="104"/>
    </row>
    <row r="643" spans="2:2">
      <c r="B643" s="104"/>
    </row>
    <row r="644" spans="2:2">
      <c r="B644" s="104"/>
    </row>
    <row r="645" spans="2:2">
      <c r="B645" s="104"/>
    </row>
    <row r="646" spans="2:2">
      <c r="B646" s="104"/>
    </row>
    <row r="647" spans="2:2">
      <c r="B647" s="104"/>
    </row>
    <row r="648" spans="2:2">
      <c r="B648" s="104"/>
    </row>
    <row r="649" spans="2:2">
      <c r="B649" s="104"/>
    </row>
    <row r="650" spans="2:2">
      <c r="B650" s="104"/>
    </row>
    <row r="651" spans="2:2">
      <c r="B651" s="104"/>
    </row>
    <row r="652" spans="2:2">
      <c r="B652" s="104"/>
    </row>
    <row r="653" spans="2:2">
      <c r="B653" s="104"/>
    </row>
    <row r="654" spans="2:2">
      <c r="B654" s="104"/>
    </row>
    <row r="655" spans="2:2">
      <c r="B655" s="104"/>
    </row>
    <row r="656" spans="2:2">
      <c r="B656" s="104"/>
    </row>
    <row r="657" spans="2:2">
      <c r="B657" s="104"/>
    </row>
    <row r="658" spans="2:2">
      <c r="B658" s="104"/>
    </row>
    <row r="659" spans="2:2">
      <c r="B659" s="104"/>
    </row>
    <row r="660" spans="2:2">
      <c r="B660" s="104"/>
    </row>
    <row r="661" spans="2:2">
      <c r="B661" s="104"/>
    </row>
    <row r="662" spans="2:2">
      <c r="B662" s="104"/>
    </row>
    <row r="663" spans="2:2">
      <c r="B663" s="104"/>
    </row>
    <row r="664" spans="2:2">
      <c r="B664" s="104"/>
    </row>
    <row r="665" spans="2:2">
      <c r="B665" s="104"/>
    </row>
    <row r="666" spans="2:2">
      <c r="B666" s="104"/>
    </row>
    <row r="667" spans="2:2">
      <c r="B667" s="104"/>
    </row>
    <row r="668" spans="2:2">
      <c r="B668" s="104"/>
    </row>
    <row r="669" spans="2:2">
      <c r="B669" s="104"/>
    </row>
    <row r="670" spans="2:2">
      <c r="B670" s="104"/>
    </row>
    <row r="671" spans="2:2">
      <c r="B671" s="104"/>
    </row>
    <row r="672" spans="2:2">
      <c r="B672" s="104"/>
    </row>
    <row r="673" spans="2:2">
      <c r="B673" s="104"/>
    </row>
    <row r="674" spans="2:2">
      <c r="B674" s="104"/>
    </row>
    <row r="675" spans="2:2">
      <c r="B675" s="104"/>
    </row>
    <row r="676" spans="2:2">
      <c r="B676" s="104"/>
    </row>
    <row r="677" spans="2:2">
      <c r="B677" s="104"/>
    </row>
    <row r="678" spans="2:2">
      <c r="B678" s="104"/>
    </row>
    <row r="679" spans="2:2">
      <c r="B679" s="104"/>
    </row>
    <row r="680" spans="2:2">
      <c r="B680" s="104"/>
    </row>
    <row r="681" spans="2:2">
      <c r="B681" s="104"/>
    </row>
    <row r="682" spans="2:2">
      <c r="B682" s="104"/>
    </row>
    <row r="683" spans="2:2">
      <c r="B683" s="104"/>
    </row>
    <row r="684" spans="2:2">
      <c r="B684" s="104"/>
    </row>
    <row r="685" spans="2:2">
      <c r="B685" s="104"/>
    </row>
    <row r="686" spans="2:2">
      <c r="B686" s="104"/>
    </row>
    <row r="687" spans="2:2">
      <c r="B687" s="104"/>
    </row>
    <row r="688" spans="2:2">
      <c r="B688" s="104"/>
    </row>
    <row r="689" spans="2:2">
      <c r="B689" s="104"/>
    </row>
    <row r="690" spans="2:2">
      <c r="B690" s="104"/>
    </row>
    <row r="691" spans="2:2">
      <c r="B691" s="104"/>
    </row>
    <row r="692" spans="2:2">
      <c r="B692" s="104"/>
    </row>
    <row r="693" spans="2:2">
      <c r="B693" s="104"/>
    </row>
    <row r="694" spans="2:2">
      <c r="B694" s="104"/>
    </row>
    <row r="695" spans="2:2">
      <c r="B695" s="104"/>
    </row>
    <row r="696" spans="2:2">
      <c r="B696" s="104"/>
    </row>
    <row r="697" spans="2:2">
      <c r="B697" s="104"/>
    </row>
    <row r="698" spans="2:2">
      <c r="B698" s="104"/>
    </row>
    <row r="699" spans="2:2">
      <c r="B699" s="104"/>
    </row>
    <row r="700" spans="2:2">
      <c r="B700" s="104"/>
    </row>
    <row r="701" spans="2:2">
      <c r="B701" s="104"/>
    </row>
    <row r="702" spans="2:2">
      <c r="B702" s="104"/>
    </row>
    <row r="703" spans="2:2">
      <c r="B703" s="104"/>
    </row>
    <row r="704" spans="2:2">
      <c r="B704" s="104"/>
    </row>
    <row r="705" spans="2:2">
      <c r="B705" s="104"/>
    </row>
    <row r="706" spans="2:2">
      <c r="B706" s="104"/>
    </row>
    <row r="707" spans="2:2">
      <c r="B707" s="104"/>
    </row>
    <row r="708" spans="2:2">
      <c r="B708" s="104"/>
    </row>
    <row r="709" spans="2:2">
      <c r="B709" s="104"/>
    </row>
    <row r="710" spans="2:2">
      <c r="B710" s="104"/>
    </row>
    <row r="711" spans="2:2">
      <c r="B711" s="104"/>
    </row>
    <row r="712" spans="2:2">
      <c r="B712" s="104"/>
    </row>
    <row r="713" spans="2:2">
      <c r="B713" s="104"/>
    </row>
    <row r="714" spans="2:2">
      <c r="B714" s="104"/>
    </row>
    <row r="715" spans="2:2">
      <c r="B715" s="104"/>
    </row>
    <row r="716" spans="2:2">
      <c r="B716" s="104"/>
    </row>
    <row r="717" spans="2:2">
      <c r="B717" s="104"/>
    </row>
    <row r="718" spans="2:2">
      <c r="B718" s="104"/>
    </row>
    <row r="719" spans="2:2">
      <c r="B719" s="104"/>
    </row>
    <row r="720" spans="2:2">
      <c r="B720" s="104"/>
    </row>
    <row r="721" spans="2:2">
      <c r="B721" s="104"/>
    </row>
    <row r="722" spans="2:2">
      <c r="B722" s="104"/>
    </row>
    <row r="723" spans="2:2">
      <c r="B723" s="104"/>
    </row>
    <row r="724" spans="2:2">
      <c r="B724" s="104"/>
    </row>
    <row r="725" spans="2:2">
      <c r="B725" s="104"/>
    </row>
    <row r="726" spans="2:2">
      <c r="B726" s="104"/>
    </row>
    <row r="727" spans="2:2">
      <c r="B727" s="104"/>
    </row>
    <row r="728" spans="2:2">
      <c r="B728" s="104"/>
    </row>
    <row r="729" spans="2:2">
      <c r="B729" s="104"/>
    </row>
    <row r="730" spans="2:2">
      <c r="B730" s="104"/>
    </row>
    <row r="731" spans="2:2">
      <c r="B731" s="104"/>
    </row>
    <row r="732" spans="2:2">
      <c r="B732" s="104"/>
    </row>
    <row r="733" spans="2:2">
      <c r="B733" s="104"/>
    </row>
    <row r="734" spans="2:2">
      <c r="B734" s="104"/>
    </row>
    <row r="735" spans="2:2">
      <c r="B735" s="104"/>
    </row>
    <row r="736" spans="2:2">
      <c r="B736" s="104"/>
    </row>
    <row r="737" spans="2:2">
      <c r="B737" s="104"/>
    </row>
    <row r="738" spans="2:2">
      <c r="B738" s="104"/>
    </row>
    <row r="739" spans="2:2">
      <c r="B739" s="104"/>
    </row>
    <row r="740" spans="2:2">
      <c r="B740" s="104"/>
    </row>
    <row r="741" spans="2:2">
      <c r="B741" s="104"/>
    </row>
    <row r="742" spans="2:2">
      <c r="B742" s="104"/>
    </row>
    <row r="743" spans="2:2">
      <c r="B743" s="104"/>
    </row>
    <row r="744" spans="2:2">
      <c r="B744" s="104"/>
    </row>
    <row r="745" spans="2:2">
      <c r="B745" s="104"/>
    </row>
    <row r="746" spans="2:2">
      <c r="B746" s="104"/>
    </row>
    <row r="747" spans="2:2">
      <c r="B747" s="104"/>
    </row>
    <row r="748" spans="2:2">
      <c r="B748" s="104"/>
    </row>
    <row r="749" spans="2:2">
      <c r="B749" s="104"/>
    </row>
    <row r="750" spans="2:2">
      <c r="B750" s="104"/>
    </row>
    <row r="751" spans="2:2">
      <c r="B751" s="104"/>
    </row>
    <row r="752" spans="2:2">
      <c r="B752" s="104"/>
    </row>
    <row r="753" spans="2:2">
      <c r="B753" s="104"/>
    </row>
    <row r="754" spans="2:2">
      <c r="B754" s="104"/>
    </row>
    <row r="755" spans="2:2">
      <c r="B755" s="104"/>
    </row>
    <row r="756" spans="2:2">
      <c r="B756" s="104"/>
    </row>
    <row r="757" spans="2:2">
      <c r="B757" s="104"/>
    </row>
    <row r="758" spans="2:2">
      <c r="B758" s="104"/>
    </row>
    <row r="759" spans="2:2">
      <c r="B759" s="104"/>
    </row>
    <row r="760" spans="2:2">
      <c r="B760" s="104"/>
    </row>
    <row r="761" spans="2:2">
      <c r="B761" s="104"/>
    </row>
    <row r="762" spans="2:2">
      <c r="B762" s="104"/>
    </row>
    <row r="763" spans="2:2">
      <c r="B763" s="104"/>
    </row>
    <row r="764" spans="2:2">
      <c r="B764" s="104"/>
    </row>
    <row r="765" spans="2:2">
      <c r="B765" s="104"/>
    </row>
    <row r="766" spans="2:2">
      <c r="B766" s="104"/>
    </row>
    <row r="767" spans="2:2">
      <c r="B767" s="104"/>
    </row>
    <row r="768" spans="2:2">
      <c r="B768" s="104"/>
    </row>
    <row r="769" spans="2:2">
      <c r="B769" s="104"/>
    </row>
    <row r="770" spans="2:2">
      <c r="B770" s="104"/>
    </row>
    <row r="771" spans="2:2">
      <c r="B771" s="104"/>
    </row>
    <row r="772" spans="2:2">
      <c r="B772" s="104"/>
    </row>
    <row r="773" spans="2:2">
      <c r="B773" s="104"/>
    </row>
    <row r="774" spans="2:2">
      <c r="B774" s="104"/>
    </row>
    <row r="775" spans="2:2">
      <c r="B775" s="104"/>
    </row>
    <row r="776" spans="2:2">
      <c r="B776" s="104"/>
    </row>
    <row r="777" spans="2:2">
      <c r="B777" s="104"/>
    </row>
    <row r="778" spans="2:2">
      <c r="B778" s="104"/>
    </row>
    <row r="779" spans="2:2">
      <c r="B779" s="104"/>
    </row>
    <row r="780" spans="2:2">
      <c r="B780" s="104"/>
    </row>
    <row r="781" spans="2:2">
      <c r="B781" s="104"/>
    </row>
    <row r="782" spans="2:2">
      <c r="B782" s="104"/>
    </row>
    <row r="783" spans="2:2">
      <c r="B783" s="104"/>
    </row>
    <row r="784" spans="2:2">
      <c r="B784" s="104"/>
    </row>
    <row r="785" spans="2:2">
      <c r="B785" s="104"/>
    </row>
    <row r="786" spans="2:2">
      <c r="B786" s="104"/>
    </row>
    <row r="787" spans="2:2">
      <c r="B787" s="104"/>
    </row>
    <row r="788" spans="2:2">
      <c r="B788" s="104"/>
    </row>
    <row r="789" spans="2:2">
      <c r="B789" s="104"/>
    </row>
    <row r="790" spans="2:2">
      <c r="B790" s="104"/>
    </row>
    <row r="791" spans="2:2">
      <c r="B791" s="104"/>
    </row>
    <row r="792" spans="2:2">
      <c r="B792" s="104"/>
    </row>
    <row r="793" spans="2:2">
      <c r="B793" s="104"/>
    </row>
    <row r="794" spans="2:2">
      <c r="B794" s="104"/>
    </row>
    <row r="795" spans="2:2">
      <c r="B795" s="104"/>
    </row>
    <row r="796" spans="2:2">
      <c r="B796" s="104"/>
    </row>
    <row r="797" spans="2:2">
      <c r="B797" s="104"/>
    </row>
    <row r="798" spans="2:2">
      <c r="B798" s="104"/>
    </row>
    <row r="799" spans="2:2">
      <c r="B799" s="104"/>
    </row>
    <row r="800" spans="2:2">
      <c r="B800" s="104"/>
    </row>
    <row r="801" spans="2:2">
      <c r="B801" s="104"/>
    </row>
    <row r="802" spans="2:2">
      <c r="B802" s="104"/>
    </row>
    <row r="803" spans="2:2">
      <c r="B803" s="104"/>
    </row>
    <row r="804" spans="2:2">
      <c r="B804" s="104"/>
    </row>
    <row r="805" spans="2:2">
      <c r="B805" s="104"/>
    </row>
    <row r="806" spans="2:2">
      <c r="B806" s="104"/>
    </row>
    <row r="807" spans="2:2">
      <c r="B807" s="104"/>
    </row>
    <row r="808" spans="2:2">
      <c r="B808" s="104"/>
    </row>
    <row r="809" spans="2:2">
      <c r="B809" s="104"/>
    </row>
    <row r="810" spans="2:2">
      <c r="B810" s="104"/>
    </row>
    <row r="811" spans="2:2">
      <c r="B811" s="104"/>
    </row>
    <row r="812" spans="2:2">
      <c r="B812" s="104"/>
    </row>
    <row r="813" spans="2:2">
      <c r="B813" s="104"/>
    </row>
    <row r="814" spans="2:2">
      <c r="B814" s="104"/>
    </row>
    <row r="815" spans="2:2">
      <c r="B815" s="104"/>
    </row>
    <row r="816" spans="2:2">
      <c r="B816" s="104"/>
    </row>
    <row r="817" spans="2:2">
      <c r="B817" s="104"/>
    </row>
    <row r="818" spans="2:2">
      <c r="B818" s="104"/>
    </row>
    <row r="819" spans="2:2">
      <c r="B819" s="104"/>
    </row>
    <row r="820" spans="2:2">
      <c r="B820" s="104"/>
    </row>
    <row r="821" spans="2:2">
      <c r="B821" s="104"/>
    </row>
    <row r="822" spans="2:2">
      <c r="B822" s="104"/>
    </row>
    <row r="823" spans="2:2">
      <c r="B823" s="104"/>
    </row>
    <row r="824" spans="2:2">
      <c r="B824" s="104"/>
    </row>
    <row r="825" spans="2:2">
      <c r="B825" s="104"/>
    </row>
    <row r="826" spans="2:2">
      <c r="B826" s="104"/>
    </row>
    <row r="827" spans="2:2">
      <c r="B827" s="104"/>
    </row>
    <row r="828" spans="2:2">
      <c r="B828" s="104"/>
    </row>
    <row r="829" spans="2:2">
      <c r="B829" s="104"/>
    </row>
    <row r="830" spans="2:2">
      <c r="B830" s="104"/>
    </row>
    <row r="831" spans="2:2">
      <c r="B831" s="104"/>
    </row>
    <row r="832" spans="2:2">
      <c r="B832" s="104"/>
    </row>
    <row r="833" spans="2:2">
      <c r="B833" s="104"/>
    </row>
    <row r="834" spans="2:2">
      <c r="B834" s="104"/>
    </row>
    <row r="835" spans="2:2">
      <c r="B835" s="104"/>
    </row>
    <row r="836" spans="2:2">
      <c r="B836" s="104"/>
    </row>
    <row r="837" spans="2:2">
      <c r="B837" s="104"/>
    </row>
    <row r="838" spans="2:2">
      <c r="B838" s="104"/>
    </row>
    <row r="839" spans="2:2">
      <c r="B839" s="104"/>
    </row>
    <row r="840" spans="2:2">
      <c r="B840" s="104"/>
    </row>
    <row r="841" spans="2:2">
      <c r="B841" s="104"/>
    </row>
    <row r="842" spans="2:2">
      <c r="B842" s="104"/>
    </row>
    <row r="843" spans="2:2">
      <c r="B843" s="104"/>
    </row>
    <row r="844" spans="2:2">
      <c r="B844" s="104"/>
    </row>
    <row r="845" spans="2:2">
      <c r="B845" s="104"/>
    </row>
    <row r="846" spans="2:2">
      <c r="B846" s="104"/>
    </row>
    <row r="847" spans="2:2">
      <c r="B847" s="104"/>
    </row>
    <row r="848" spans="2:2">
      <c r="B848" s="104"/>
    </row>
    <row r="849" spans="2:2">
      <c r="B849" s="104"/>
    </row>
    <row r="850" spans="2:2">
      <c r="B850" s="104"/>
    </row>
    <row r="851" spans="2:2">
      <c r="B851" s="104"/>
    </row>
    <row r="852" spans="2:2">
      <c r="B852" s="104"/>
    </row>
    <row r="853" spans="2:2">
      <c r="B853" s="104"/>
    </row>
    <row r="854" spans="2:2">
      <c r="B854" s="104"/>
    </row>
    <row r="855" spans="2:2">
      <c r="B855" s="104"/>
    </row>
    <row r="856" spans="2:2">
      <c r="B856" s="104"/>
    </row>
    <row r="857" spans="2:2">
      <c r="B857" s="104"/>
    </row>
    <row r="858" spans="2:2">
      <c r="B858" s="104"/>
    </row>
    <row r="859" spans="2:2">
      <c r="B859" s="104"/>
    </row>
    <row r="860" spans="2:2">
      <c r="B860" s="104"/>
    </row>
    <row r="861" spans="2:2">
      <c r="B861" s="104"/>
    </row>
    <row r="862" spans="2:2">
      <c r="B862" s="104"/>
    </row>
    <row r="863" spans="2:2">
      <c r="B863" s="104"/>
    </row>
    <row r="864" spans="2:2">
      <c r="B864" s="104"/>
    </row>
    <row r="865" spans="2:2">
      <c r="B865" s="104"/>
    </row>
    <row r="866" spans="2:2">
      <c r="B866" s="104"/>
    </row>
    <row r="867" spans="2:2">
      <c r="B867" s="104"/>
    </row>
    <row r="868" spans="2:2">
      <c r="B868" s="104"/>
    </row>
    <row r="869" spans="2:2">
      <c r="B869" s="104"/>
    </row>
    <row r="870" spans="2:2">
      <c r="B870" s="104"/>
    </row>
    <row r="871" spans="2:2">
      <c r="B871" s="104"/>
    </row>
    <row r="872" spans="2:2">
      <c r="B872" s="104"/>
    </row>
    <row r="873" spans="2:2">
      <c r="B873" s="104"/>
    </row>
    <row r="874" spans="2:2">
      <c r="B874" s="104"/>
    </row>
    <row r="875" spans="2:2">
      <c r="B875" s="104"/>
    </row>
    <row r="876" spans="2:2">
      <c r="B876" s="104"/>
    </row>
    <row r="877" spans="2:2">
      <c r="B877" s="104"/>
    </row>
    <row r="878" spans="2:2">
      <c r="B878" s="104"/>
    </row>
    <row r="879" spans="2:2">
      <c r="B879" s="104"/>
    </row>
    <row r="880" spans="2:2">
      <c r="B880" s="104"/>
    </row>
    <row r="881" spans="2:2">
      <c r="B881" s="104"/>
    </row>
    <row r="882" spans="2:2">
      <c r="B882" s="104"/>
    </row>
    <row r="883" spans="2:2">
      <c r="B883" s="104"/>
    </row>
    <row r="884" spans="2:2">
      <c r="B884" s="104"/>
    </row>
    <row r="885" spans="2:2">
      <c r="B885" s="104"/>
    </row>
    <row r="886" spans="2:2">
      <c r="B886" s="104"/>
    </row>
    <row r="887" spans="2:2">
      <c r="B887" s="104"/>
    </row>
    <row r="888" spans="2:2">
      <c r="B888" s="104"/>
    </row>
    <row r="889" spans="2:2">
      <c r="B889" s="104"/>
    </row>
    <row r="890" spans="2:2">
      <c r="B890" s="104"/>
    </row>
    <row r="891" spans="2:2">
      <c r="B891" s="104"/>
    </row>
    <row r="892" spans="2:2">
      <c r="B892" s="104"/>
    </row>
    <row r="893" spans="2:2">
      <c r="B893" s="104"/>
    </row>
    <row r="894" spans="2:2">
      <c r="B894" s="104"/>
    </row>
    <row r="895" spans="2:2">
      <c r="B895" s="104"/>
    </row>
    <row r="896" spans="2:2">
      <c r="B896" s="104"/>
    </row>
    <row r="897" spans="2:2">
      <c r="B897" s="104"/>
    </row>
    <row r="898" spans="2:2">
      <c r="B898" s="104"/>
    </row>
    <row r="899" spans="2:2">
      <c r="B899" s="104"/>
    </row>
    <row r="900" spans="2:2">
      <c r="B900" s="104"/>
    </row>
    <row r="901" spans="2:2">
      <c r="B901" s="104"/>
    </row>
    <row r="902" spans="2:2">
      <c r="B902" s="104"/>
    </row>
    <row r="903" spans="2:2">
      <c r="B903" s="104"/>
    </row>
    <row r="904" spans="2:2">
      <c r="B904" s="104"/>
    </row>
    <row r="905" spans="2:2">
      <c r="B905" s="104"/>
    </row>
    <row r="906" spans="2:2">
      <c r="B906" s="104"/>
    </row>
    <row r="907" spans="2:2">
      <c r="B907" s="104"/>
    </row>
    <row r="908" spans="2:2">
      <c r="B908" s="104"/>
    </row>
    <row r="909" spans="2:2">
      <c r="B909" s="104"/>
    </row>
    <row r="910" spans="2:2">
      <c r="B910" s="104"/>
    </row>
    <row r="911" spans="2:2">
      <c r="B911" s="104"/>
    </row>
    <row r="912" spans="2:2">
      <c r="B912" s="104"/>
    </row>
    <row r="913" spans="2:2">
      <c r="B913" s="104"/>
    </row>
    <row r="914" spans="2:2">
      <c r="B914" s="104"/>
    </row>
    <row r="915" spans="2:2">
      <c r="B915" s="104"/>
    </row>
    <row r="916" spans="2:2">
      <c r="B916" s="104"/>
    </row>
    <row r="917" spans="2:2">
      <c r="B917" s="104"/>
    </row>
    <row r="918" spans="2:2">
      <c r="B918" s="104"/>
    </row>
    <row r="919" spans="2:2">
      <c r="B919" s="104"/>
    </row>
    <row r="920" spans="2:2">
      <c r="B920" s="104"/>
    </row>
    <row r="921" spans="2:2">
      <c r="B921" s="104"/>
    </row>
    <row r="922" spans="2:2">
      <c r="B922" s="104"/>
    </row>
    <row r="923" spans="2:2">
      <c r="B923" s="104"/>
    </row>
    <row r="924" spans="2:2">
      <c r="B924" s="104"/>
    </row>
    <row r="925" spans="2:2">
      <c r="B925" s="104"/>
    </row>
    <row r="926" spans="2:2">
      <c r="B926" s="104"/>
    </row>
    <row r="927" spans="2:2">
      <c r="B927" s="104"/>
    </row>
    <row r="928" spans="2:2">
      <c r="B928" s="104"/>
    </row>
    <row r="929" spans="2:2">
      <c r="B929" s="104"/>
    </row>
    <row r="930" spans="2:2">
      <c r="B930" s="104"/>
    </row>
    <row r="931" spans="2:2">
      <c r="B931" s="104"/>
    </row>
    <row r="932" spans="2:2">
      <c r="B932" s="104"/>
    </row>
    <row r="933" spans="2:2">
      <c r="B933" s="104"/>
    </row>
    <row r="934" spans="2:2">
      <c r="B934" s="104"/>
    </row>
    <row r="935" spans="2:2">
      <c r="B935" s="104"/>
    </row>
    <row r="936" spans="2:2">
      <c r="B936" s="104"/>
    </row>
    <row r="937" spans="2:2">
      <c r="B937" s="104"/>
    </row>
    <row r="938" spans="2:2">
      <c r="B938" s="104"/>
    </row>
    <row r="939" spans="2:2">
      <c r="B939" s="104"/>
    </row>
    <row r="940" spans="2:2">
      <c r="B940" s="104"/>
    </row>
    <row r="941" spans="2:2">
      <c r="B941" s="104"/>
    </row>
    <row r="942" spans="2:2">
      <c r="B942" s="104"/>
    </row>
    <row r="943" spans="2:2">
      <c r="B943" s="104"/>
    </row>
    <row r="944" spans="2:2">
      <c r="B944" s="104"/>
    </row>
    <row r="945" spans="2:2">
      <c r="B945" s="104"/>
    </row>
    <row r="946" spans="2:2">
      <c r="B946" s="104"/>
    </row>
    <row r="947" spans="2:2">
      <c r="B947" s="104"/>
    </row>
    <row r="948" spans="2:2">
      <c r="B948" s="104"/>
    </row>
    <row r="949" spans="2:2">
      <c r="B949" s="104"/>
    </row>
    <row r="950" spans="2:2">
      <c r="B950" s="104"/>
    </row>
    <row r="951" spans="2:2">
      <c r="B951" s="104"/>
    </row>
    <row r="952" spans="2:2">
      <c r="B952" s="104"/>
    </row>
    <row r="953" spans="2:2">
      <c r="B953" s="104"/>
    </row>
    <row r="954" spans="2:2">
      <c r="B954" s="104"/>
    </row>
    <row r="955" spans="2:2">
      <c r="B955" s="104"/>
    </row>
    <row r="956" spans="2:2">
      <c r="B956" s="104"/>
    </row>
    <row r="957" spans="2:2">
      <c r="B957" s="104"/>
    </row>
    <row r="958" spans="2:2">
      <c r="B958" s="104"/>
    </row>
    <row r="959" spans="2:2">
      <c r="B959" s="104"/>
    </row>
    <row r="960" spans="2:2">
      <c r="B960" s="104"/>
    </row>
    <row r="961" spans="2:2">
      <c r="B961" s="104"/>
    </row>
    <row r="962" spans="2:2">
      <c r="B962" s="104"/>
    </row>
    <row r="963" spans="2:2">
      <c r="B963" s="104"/>
    </row>
    <row r="964" spans="2:2">
      <c r="B964" s="104"/>
    </row>
    <row r="965" spans="2:2">
      <c r="B965" s="104"/>
    </row>
    <row r="966" spans="2:2">
      <c r="B966" s="104"/>
    </row>
    <row r="967" spans="2:2">
      <c r="B967" s="104"/>
    </row>
    <row r="968" spans="2:2">
      <c r="B968" s="104"/>
    </row>
    <row r="969" spans="2:2">
      <c r="B969" s="104"/>
    </row>
    <row r="970" spans="2:2">
      <c r="B970" s="104"/>
    </row>
    <row r="971" spans="2:2">
      <c r="B971" s="104"/>
    </row>
    <row r="972" spans="2:2">
      <c r="B972" s="104"/>
    </row>
    <row r="973" spans="2:2">
      <c r="B973" s="104"/>
    </row>
    <row r="974" spans="2:2">
      <c r="B974" s="104"/>
    </row>
    <row r="975" spans="2:2">
      <c r="B975" s="104"/>
    </row>
    <row r="976" spans="2:2">
      <c r="B976" s="104"/>
    </row>
    <row r="977" spans="2:2">
      <c r="B977" s="104"/>
    </row>
    <row r="978" spans="2:2">
      <c r="B978" s="104"/>
    </row>
    <row r="979" spans="2:2">
      <c r="B979" s="104"/>
    </row>
    <row r="980" spans="2:2">
      <c r="B980" s="104"/>
    </row>
    <row r="981" spans="2:2">
      <c r="B981" s="104"/>
    </row>
    <row r="982" spans="2:2">
      <c r="B982" s="104"/>
    </row>
    <row r="983" spans="2:2">
      <c r="B983" s="104"/>
    </row>
    <row r="984" spans="2:2">
      <c r="B984" s="104"/>
    </row>
    <row r="985" spans="2:2">
      <c r="B985" s="104"/>
    </row>
    <row r="986" spans="2:2">
      <c r="B986" s="104"/>
    </row>
    <row r="987" spans="2:2">
      <c r="B987" s="104"/>
    </row>
    <row r="988" spans="2:2">
      <c r="B988" s="104"/>
    </row>
    <row r="989" spans="2:2">
      <c r="B989" s="104"/>
    </row>
    <row r="990" spans="2:2">
      <c r="B990" s="104"/>
    </row>
    <row r="991" spans="2:2">
      <c r="B991" s="104"/>
    </row>
    <row r="992" spans="2:2">
      <c r="B992" s="104"/>
    </row>
    <row r="993" spans="2:2">
      <c r="B993" s="104"/>
    </row>
    <row r="994" spans="2:2">
      <c r="B994" s="104"/>
    </row>
    <row r="995" spans="2:2">
      <c r="B995" s="104"/>
    </row>
    <row r="996" spans="2:2">
      <c r="B996" s="104"/>
    </row>
    <row r="997" spans="2:2">
      <c r="B997" s="104"/>
    </row>
    <row r="998" spans="2:2">
      <c r="B998" s="104"/>
    </row>
    <row r="999" spans="2:2">
      <c r="B999" s="104"/>
    </row>
    <row r="1000" spans="2:2">
      <c r="B1000" s="104"/>
    </row>
    <row r="1001" spans="2:2">
      <c r="B1001" s="104"/>
    </row>
    <row r="1002" spans="2:2">
      <c r="B1002" s="104"/>
    </row>
    <row r="1003" spans="2:2">
      <c r="B1003" s="104"/>
    </row>
    <row r="1004" spans="2:2">
      <c r="B1004" s="104"/>
    </row>
    <row r="1005" spans="2:2">
      <c r="B1005" s="104"/>
    </row>
    <row r="1006" spans="2:2">
      <c r="B1006" s="104"/>
    </row>
    <row r="1007" spans="2:2">
      <c r="B1007" s="104"/>
    </row>
    <row r="1008" spans="2:2">
      <c r="B1008" s="104"/>
    </row>
    <row r="1009" spans="2:2">
      <c r="B1009" s="104"/>
    </row>
    <row r="1010" spans="2:2">
      <c r="B1010" s="104"/>
    </row>
    <row r="1011" spans="2:2">
      <c r="B1011" s="104"/>
    </row>
    <row r="1012" spans="2:2">
      <c r="B1012" s="104"/>
    </row>
    <row r="1013" spans="2:2">
      <c r="B1013" s="104"/>
    </row>
    <row r="1014" spans="2:2">
      <c r="B1014" s="104"/>
    </row>
    <row r="1015" spans="2:2">
      <c r="B1015" s="104"/>
    </row>
    <row r="1016" spans="2:2">
      <c r="B1016" s="104"/>
    </row>
    <row r="1017" spans="2:2">
      <c r="B1017" s="104"/>
    </row>
    <row r="1018" spans="2:2">
      <c r="B1018" s="104"/>
    </row>
    <row r="1019" spans="2:2">
      <c r="B1019" s="104"/>
    </row>
    <row r="1020" spans="2:2">
      <c r="B1020" s="104"/>
    </row>
    <row r="1021" spans="2:2">
      <c r="B1021" s="104"/>
    </row>
    <row r="1022" spans="2:2">
      <c r="B1022" s="104"/>
    </row>
    <row r="1023" spans="2:2">
      <c r="B1023" s="104"/>
    </row>
    <row r="1024" spans="2:2">
      <c r="B1024" s="104"/>
    </row>
    <row r="1025" spans="2:2">
      <c r="B1025" s="104"/>
    </row>
    <row r="1026" spans="2:2">
      <c r="B1026" s="104"/>
    </row>
    <row r="1027" spans="2:2">
      <c r="B1027" s="104"/>
    </row>
    <row r="1028" spans="2:2">
      <c r="B1028" s="104"/>
    </row>
    <row r="1029" spans="2:2">
      <c r="B1029" s="104"/>
    </row>
    <row r="1030" spans="2:2">
      <c r="B1030" s="104"/>
    </row>
    <row r="1031" spans="2:2">
      <c r="B1031" s="104"/>
    </row>
    <row r="1032" spans="2:2">
      <c r="B1032" s="104"/>
    </row>
    <row r="1033" spans="2:2">
      <c r="B1033" s="104"/>
    </row>
    <row r="1034" spans="2:2">
      <c r="B1034" s="104"/>
    </row>
    <row r="1035" spans="2:2">
      <c r="B1035" s="104"/>
    </row>
    <row r="1036" spans="2:2">
      <c r="B1036" s="104"/>
    </row>
    <row r="1037" spans="2:2">
      <c r="B1037" s="104"/>
    </row>
    <row r="1038" spans="2:2">
      <c r="B1038" s="104"/>
    </row>
    <row r="1039" spans="2:2">
      <c r="B1039" s="104"/>
    </row>
    <row r="1040" spans="2:2">
      <c r="B1040" s="104"/>
    </row>
    <row r="1041" spans="2:2">
      <c r="B1041" s="104"/>
    </row>
    <row r="1042" spans="2:2">
      <c r="B1042" s="104"/>
    </row>
    <row r="1043" spans="2:2">
      <c r="B1043" s="104"/>
    </row>
    <row r="1044" spans="2:2">
      <c r="B1044" s="104"/>
    </row>
    <row r="1045" spans="2:2">
      <c r="B1045" s="104"/>
    </row>
    <row r="1046" spans="2:2">
      <c r="B1046" s="104"/>
    </row>
    <row r="1047" spans="2:2">
      <c r="B1047" s="104"/>
    </row>
    <row r="1048" spans="2:2">
      <c r="B1048" s="104"/>
    </row>
    <row r="1049" spans="2:2">
      <c r="B1049" s="104"/>
    </row>
    <row r="1050" spans="2:2">
      <c r="B1050" s="104"/>
    </row>
    <row r="1051" spans="2:2">
      <c r="B1051" s="104"/>
    </row>
    <row r="1052" spans="2:2">
      <c r="B1052" s="104"/>
    </row>
    <row r="1053" spans="2:2">
      <c r="B1053" s="104"/>
    </row>
    <row r="1054" spans="2:2">
      <c r="B1054" s="104"/>
    </row>
    <row r="1055" spans="2:2">
      <c r="B1055" s="104"/>
    </row>
    <row r="1056" spans="2:2">
      <c r="B1056" s="104"/>
    </row>
    <row r="1057" spans="2:2">
      <c r="B1057" s="104"/>
    </row>
    <row r="1058" spans="2:2">
      <c r="B1058" s="104"/>
    </row>
    <row r="1059" spans="2:2">
      <c r="B1059" s="104"/>
    </row>
    <row r="1060" spans="2:2">
      <c r="B1060" s="104"/>
    </row>
    <row r="1061" spans="2:2">
      <c r="B1061" s="104"/>
    </row>
    <row r="1062" spans="2:2">
      <c r="B1062" s="104"/>
    </row>
    <row r="1063" spans="2:2">
      <c r="B1063" s="104"/>
    </row>
    <row r="1064" spans="2:2">
      <c r="B1064" s="104"/>
    </row>
    <row r="1065" spans="2:2">
      <c r="B1065" s="104"/>
    </row>
    <row r="1066" spans="2:2">
      <c r="B1066" s="104"/>
    </row>
    <row r="1067" spans="2:2">
      <c r="B1067" s="104"/>
    </row>
    <row r="1068" spans="2:2">
      <c r="B1068" s="104"/>
    </row>
    <row r="1069" spans="2:2">
      <c r="B1069" s="104"/>
    </row>
    <row r="1070" spans="2:2">
      <c r="B1070" s="104"/>
    </row>
    <row r="1071" spans="2:2">
      <c r="B1071" s="104"/>
    </row>
    <row r="1072" spans="2:2">
      <c r="B1072" s="104"/>
    </row>
    <row r="1073" spans="2:2">
      <c r="B1073" s="104"/>
    </row>
    <row r="1074" spans="2:2">
      <c r="B1074" s="104"/>
    </row>
    <row r="1075" spans="2:2">
      <c r="B1075" s="104"/>
    </row>
    <row r="1076" spans="2:2">
      <c r="B1076" s="104"/>
    </row>
    <row r="1077" spans="2:2">
      <c r="B1077" s="104"/>
    </row>
    <row r="1078" spans="2:2">
      <c r="B1078" s="104"/>
    </row>
    <row r="1079" spans="2:2">
      <c r="B1079" s="104"/>
    </row>
    <row r="1080" spans="2:2">
      <c r="B1080" s="104"/>
    </row>
    <row r="1081" spans="2:2">
      <c r="B1081" s="104"/>
    </row>
    <row r="1082" spans="2:2">
      <c r="B1082" s="104"/>
    </row>
    <row r="1083" spans="2:2">
      <c r="B1083" s="104"/>
    </row>
    <row r="1084" spans="2:2">
      <c r="B1084" s="104"/>
    </row>
    <row r="1085" spans="2:2">
      <c r="B1085" s="104"/>
    </row>
    <row r="1086" spans="2:2">
      <c r="B1086" s="104"/>
    </row>
    <row r="1087" spans="2:2">
      <c r="B1087" s="104"/>
    </row>
    <row r="1088" spans="2:2">
      <c r="B1088" s="104"/>
    </row>
    <row r="1089" spans="2:2">
      <c r="B1089" s="104"/>
    </row>
    <row r="1090" spans="2:2">
      <c r="B1090" s="104"/>
    </row>
    <row r="1091" spans="2:2">
      <c r="B1091" s="104"/>
    </row>
    <row r="1092" spans="2:2">
      <c r="B1092" s="104"/>
    </row>
    <row r="1093" spans="2:2">
      <c r="B1093" s="104"/>
    </row>
    <row r="1094" spans="2:2">
      <c r="B1094" s="104"/>
    </row>
    <row r="1095" spans="2:2">
      <c r="B1095" s="104"/>
    </row>
    <row r="1096" spans="2:2">
      <c r="B1096" s="104"/>
    </row>
    <row r="1097" spans="2:2">
      <c r="B1097" s="104"/>
    </row>
    <row r="1098" spans="2:2">
      <c r="B1098" s="104"/>
    </row>
    <row r="1099" spans="2:2">
      <c r="B1099" s="104"/>
    </row>
    <row r="1100" spans="2:2">
      <c r="B1100" s="104"/>
    </row>
    <row r="1101" spans="2:2">
      <c r="B1101" s="104"/>
    </row>
    <row r="1102" spans="2:2">
      <c r="B1102" s="104"/>
    </row>
    <row r="1103" spans="2:2">
      <c r="B1103" s="104"/>
    </row>
    <row r="1104" spans="2:2">
      <c r="B1104" s="104"/>
    </row>
    <row r="1105" spans="2:2">
      <c r="B1105" s="104"/>
    </row>
    <row r="1106" spans="2:2">
      <c r="B1106" s="104"/>
    </row>
    <row r="1107" spans="2:2">
      <c r="B1107" s="104"/>
    </row>
    <row r="1108" spans="2:2">
      <c r="B1108" s="104"/>
    </row>
    <row r="1109" spans="2:2">
      <c r="B1109" s="104"/>
    </row>
    <row r="1110" spans="2:2">
      <c r="B1110" s="104"/>
    </row>
    <row r="1111" spans="2:2">
      <c r="B1111" s="104"/>
    </row>
    <row r="1112" spans="2:2">
      <c r="B1112" s="104"/>
    </row>
    <row r="1113" spans="2:2">
      <c r="B1113" s="104"/>
    </row>
    <row r="1114" spans="2:2">
      <c r="B1114" s="104"/>
    </row>
    <row r="1115" spans="2:2">
      <c r="B1115" s="104"/>
    </row>
    <row r="1116" spans="2:2">
      <c r="B1116" s="104"/>
    </row>
    <row r="1117" spans="2:2">
      <c r="B1117" s="104"/>
    </row>
    <row r="1118" spans="2:2">
      <c r="B1118" s="104"/>
    </row>
    <row r="1119" spans="2:2">
      <c r="B1119" s="104"/>
    </row>
    <row r="1120" spans="2:2">
      <c r="B1120" s="104"/>
    </row>
    <row r="1121" spans="2:2">
      <c r="B1121" s="104"/>
    </row>
    <row r="1122" spans="2:2">
      <c r="B1122" s="104"/>
    </row>
    <row r="1123" spans="2:2">
      <c r="B1123" s="104"/>
    </row>
    <row r="1124" spans="2:2">
      <c r="B1124" s="104"/>
    </row>
    <row r="1125" spans="2:2">
      <c r="B1125" s="104"/>
    </row>
    <row r="1126" spans="2:2">
      <c r="B1126" s="104"/>
    </row>
    <row r="1127" spans="2:2">
      <c r="B1127" s="104"/>
    </row>
    <row r="1128" spans="2:2">
      <c r="B1128" s="104"/>
    </row>
    <row r="1129" spans="2:2">
      <c r="B1129" s="104"/>
    </row>
    <row r="1130" spans="2:2">
      <c r="B1130" s="104"/>
    </row>
    <row r="1131" spans="2:2">
      <c r="B1131" s="104"/>
    </row>
    <row r="1132" spans="2:2">
      <c r="B1132" s="104"/>
    </row>
    <row r="1133" spans="2:2">
      <c r="B1133" s="104"/>
    </row>
    <row r="1134" spans="2:2">
      <c r="B1134" s="104"/>
    </row>
    <row r="1135" spans="2:2">
      <c r="B1135" s="104"/>
    </row>
    <row r="1136" spans="2:2">
      <c r="B1136" s="104"/>
    </row>
    <row r="1137" spans="2:2">
      <c r="B1137" s="104"/>
    </row>
    <row r="1138" spans="2:2">
      <c r="B1138" s="104"/>
    </row>
    <row r="1139" spans="2:2">
      <c r="B1139" s="104"/>
    </row>
    <row r="1140" spans="2:2">
      <c r="B1140" s="104"/>
    </row>
    <row r="1141" spans="2:2">
      <c r="B1141" s="104"/>
    </row>
    <row r="1142" spans="2:2">
      <c r="B1142" s="104"/>
    </row>
    <row r="1143" spans="2:2">
      <c r="B1143" s="104"/>
    </row>
    <row r="1144" spans="2:2">
      <c r="B1144" s="104"/>
    </row>
    <row r="1145" spans="2:2">
      <c r="B1145" s="104"/>
    </row>
    <row r="1146" spans="2:2">
      <c r="B1146" s="104"/>
    </row>
    <row r="1147" spans="2:2">
      <c r="B1147" s="104"/>
    </row>
    <row r="1148" spans="2:2">
      <c r="B1148" s="104"/>
    </row>
    <row r="1149" spans="2:2">
      <c r="B1149" s="104"/>
    </row>
    <row r="1150" spans="2:2">
      <c r="B1150" s="104"/>
    </row>
    <row r="1151" spans="2:2">
      <c r="B1151" s="104"/>
    </row>
    <row r="1152" spans="2:2">
      <c r="B1152" s="104"/>
    </row>
    <row r="1153" spans="2:2">
      <c r="B1153" s="104"/>
    </row>
    <row r="1154" spans="2:2">
      <c r="B1154" s="104"/>
    </row>
    <row r="1155" spans="2:2">
      <c r="B1155" s="104"/>
    </row>
    <row r="1156" spans="2:2">
      <c r="B1156" s="104"/>
    </row>
    <row r="1157" spans="2:2">
      <c r="B1157" s="104"/>
    </row>
    <row r="1158" spans="2:2">
      <c r="B1158" s="104"/>
    </row>
    <row r="1159" spans="2:2">
      <c r="B1159" s="104"/>
    </row>
    <row r="1160" spans="2:2">
      <c r="B1160" s="104"/>
    </row>
    <row r="1161" spans="2:2">
      <c r="B1161" s="104"/>
    </row>
    <row r="1162" spans="2:2">
      <c r="B1162" s="104"/>
    </row>
    <row r="1163" spans="2:2">
      <c r="B1163" s="104"/>
    </row>
    <row r="1164" spans="2:2">
      <c r="B1164" s="104"/>
    </row>
    <row r="1165" spans="2:2">
      <c r="B1165" s="104"/>
    </row>
    <row r="1166" spans="2:2">
      <c r="B1166" s="104"/>
    </row>
    <row r="1167" spans="2:2">
      <c r="B1167" s="104"/>
    </row>
    <row r="1168" spans="2:2">
      <c r="B1168" s="104"/>
    </row>
    <row r="1169" spans="2:2">
      <c r="B1169" s="104"/>
    </row>
    <row r="1170" spans="2:2">
      <c r="B1170" s="104"/>
    </row>
    <row r="1171" spans="2:2">
      <c r="B1171" s="104"/>
    </row>
    <row r="1172" spans="2:2">
      <c r="B1172" s="104"/>
    </row>
    <row r="1173" spans="2:2">
      <c r="B1173" s="104"/>
    </row>
    <row r="1174" spans="2:2">
      <c r="B1174" s="104"/>
    </row>
    <row r="1175" spans="2:2">
      <c r="B1175" s="104"/>
    </row>
    <row r="1176" spans="2:2">
      <c r="B1176" s="104"/>
    </row>
    <row r="1177" spans="2:2">
      <c r="B1177" s="104"/>
    </row>
    <row r="1178" spans="2:2">
      <c r="B1178" s="104"/>
    </row>
    <row r="1179" spans="2:2">
      <c r="B1179" s="104"/>
    </row>
    <row r="1180" spans="2:2">
      <c r="B1180" s="104"/>
    </row>
    <row r="1181" spans="2:2">
      <c r="B1181" s="104"/>
    </row>
    <row r="1182" spans="2:2">
      <c r="B1182" s="104"/>
    </row>
    <row r="1183" spans="2:2">
      <c r="B1183" s="104"/>
    </row>
    <row r="1184" spans="2:2">
      <c r="B1184" s="104"/>
    </row>
    <row r="1185" spans="2:2">
      <c r="B1185" s="104"/>
    </row>
    <row r="1186" spans="2:2">
      <c r="B1186" s="104"/>
    </row>
    <row r="1187" spans="2:2">
      <c r="B1187" s="104"/>
    </row>
    <row r="1188" spans="2:2">
      <c r="B1188" s="104"/>
    </row>
    <row r="1189" spans="2:2">
      <c r="B1189" s="104"/>
    </row>
    <row r="1190" spans="2:2">
      <c r="B1190" s="104"/>
    </row>
    <row r="1191" spans="2:2">
      <c r="B1191" s="104"/>
    </row>
    <row r="1192" spans="2:2">
      <c r="B1192" s="104"/>
    </row>
    <row r="1193" spans="2:2">
      <c r="B1193" s="104"/>
    </row>
    <row r="1194" spans="2:2">
      <c r="B1194" s="104"/>
    </row>
    <row r="1195" spans="2:2">
      <c r="B1195" s="104"/>
    </row>
    <row r="1196" spans="2:2">
      <c r="B1196" s="104"/>
    </row>
    <row r="1197" spans="2:2">
      <c r="B1197" s="104"/>
    </row>
    <row r="1198" spans="2:2">
      <c r="B1198" s="104"/>
    </row>
    <row r="1199" spans="2:2">
      <c r="B1199" s="104"/>
    </row>
    <row r="1200" spans="2:2">
      <c r="B1200" s="104"/>
    </row>
    <row r="1201" spans="2:2">
      <c r="B1201" s="104"/>
    </row>
    <row r="1202" spans="2:2">
      <c r="B1202" s="104"/>
    </row>
    <row r="1203" spans="2:2">
      <c r="B1203" s="104"/>
    </row>
    <row r="1204" spans="2:2">
      <c r="B1204" s="104"/>
    </row>
    <row r="1205" spans="2:2">
      <c r="B1205" s="104"/>
    </row>
    <row r="1206" spans="2:2">
      <c r="B1206" s="104"/>
    </row>
    <row r="1207" spans="2:2">
      <c r="B1207" s="104"/>
    </row>
    <row r="1208" spans="2:2">
      <c r="B1208" s="104"/>
    </row>
    <row r="1209" spans="2:2">
      <c r="B1209" s="104"/>
    </row>
    <row r="1210" spans="2:2">
      <c r="B1210" s="104"/>
    </row>
    <row r="1211" spans="2:2">
      <c r="B1211" s="104"/>
    </row>
    <row r="1212" spans="2:2">
      <c r="B1212" s="104"/>
    </row>
    <row r="1213" spans="2:2">
      <c r="B1213" s="104"/>
    </row>
    <row r="1214" spans="2:2">
      <c r="B1214" s="104"/>
    </row>
    <row r="1215" spans="2:2">
      <c r="B1215" s="104"/>
    </row>
    <row r="1216" spans="2:2">
      <c r="B1216" s="104"/>
    </row>
    <row r="1217" spans="2:2">
      <c r="B1217" s="104"/>
    </row>
    <row r="1218" spans="2:2">
      <c r="B1218" s="104"/>
    </row>
    <row r="1219" spans="2:2">
      <c r="B1219" s="104"/>
    </row>
    <row r="1220" spans="2:2">
      <c r="B1220" s="104"/>
    </row>
    <row r="1221" spans="2:2">
      <c r="B1221" s="104"/>
    </row>
    <row r="1222" spans="2:2">
      <c r="B1222" s="104"/>
    </row>
    <row r="1223" spans="2:2">
      <c r="B1223" s="104"/>
    </row>
    <row r="1224" spans="2:2">
      <c r="B1224" s="104"/>
    </row>
    <row r="1225" spans="2:2">
      <c r="B1225" s="104"/>
    </row>
    <row r="1226" spans="2:2">
      <c r="B1226" s="104"/>
    </row>
    <row r="1227" spans="2:2">
      <c r="B1227" s="104"/>
    </row>
    <row r="1228" spans="2:2">
      <c r="B1228" s="104"/>
    </row>
    <row r="1229" spans="2:2">
      <c r="B1229" s="104"/>
    </row>
    <row r="1230" spans="2:2">
      <c r="B1230" s="104"/>
    </row>
    <row r="1231" spans="2:2">
      <c r="B1231" s="104"/>
    </row>
    <row r="1232" spans="2:2">
      <c r="B1232" s="104"/>
    </row>
    <row r="1233" spans="2:2">
      <c r="B1233" s="104"/>
    </row>
    <row r="1234" spans="2:2">
      <c r="B1234" s="104"/>
    </row>
    <row r="1235" spans="2:2">
      <c r="B1235" s="104"/>
    </row>
    <row r="1236" spans="2:2">
      <c r="B1236" s="104"/>
    </row>
    <row r="1237" spans="2:2">
      <c r="B1237" s="104"/>
    </row>
    <row r="1238" spans="2:2">
      <c r="B1238" s="104"/>
    </row>
    <row r="1239" spans="2:2">
      <c r="B1239" s="104"/>
    </row>
    <row r="1240" spans="2:2">
      <c r="B1240" s="104"/>
    </row>
    <row r="1241" spans="2:2">
      <c r="B1241" s="104"/>
    </row>
    <row r="1242" spans="2:2">
      <c r="B1242" s="104"/>
    </row>
    <row r="1243" spans="2:2">
      <c r="B1243" s="104"/>
    </row>
    <row r="1244" spans="2:2">
      <c r="B1244" s="104"/>
    </row>
    <row r="1245" spans="2:2">
      <c r="B1245" s="104"/>
    </row>
    <row r="1246" spans="2:2">
      <c r="B1246" s="104"/>
    </row>
    <row r="1247" spans="2:2">
      <c r="B1247" s="104"/>
    </row>
    <row r="1248" spans="2:2">
      <c r="B1248" s="104"/>
    </row>
    <row r="1249" spans="2:2">
      <c r="B1249" s="104"/>
    </row>
    <row r="1250" spans="2:2">
      <c r="B1250" s="104"/>
    </row>
    <row r="1251" spans="2:2">
      <c r="B1251" s="104"/>
    </row>
    <row r="1252" spans="2:2">
      <c r="B1252" s="104"/>
    </row>
    <row r="1253" spans="2:2">
      <c r="B1253" s="104"/>
    </row>
    <row r="1254" spans="2:2">
      <c r="B1254" s="104"/>
    </row>
    <row r="1255" spans="2:2">
      <c r="B1255" s="104"/>
    </row>
    <row r="1256" spans="2:2">
      <c r="B1256" s="104"/>
    </row>
    <row r="1257" spans="2:2">
      <c r="B1257" s="104"/>
    </row>
    <row r="1258" spans="2:2">
      <c r="B1258" s="104"/>
    </row>
    <row r="1259" spans="2:2">
      <c r="B1259" s="104"/>
    </row>
    <row r="1260" spans="2:2">
      <c r="B1260" s="104"/>
    </row>
    <row r="1261" spans="2:2">
      <c r="B1261" s="104"/>
    </row>
    <row r="1262" spans="2:2">
      <c r="B1262" s="104"/>
    </row>
    <row r="1263" spans="2:2">
      <c r="B1263" s="104"/>
    </row>
    <row r="1264" spans="2:2">
      <c r="B1264" s="104"/>
    </row>
    <row r="1265" spans="2:2">
      <c r="B1265" s="104"/>
    </row>
    <row r="1266" spans="2:2">
      <c r="B1266" s="104"/>
    </row>
    <row r="1267" spans="2:2">
      <c r="B1267" s="104"/>
    </row>
    <row r="1268" spans="2:2">
      <c r="B1268" s="104"/>
    </row>
    <row r="1269" spans="2:2">
      <c r="B1269" s="104"/>
    </row>
    <row r="1270" spans="2:2">
      <c r="B1270" s="104"/>
    </row>
    <row r="1271" spans="2:2">
      <c r="B1271" s="104"/>
    </row>
    <row r="1272" spans="2:2">
      <c r="B1272" s="104"/>
    </row>
    <row r="1273" spans="2:2">
      <c r="B1273" s="104"/>
    </row>
    <row r="1274" spans="2:2">
      <c r="B1274" s="104"/>
    </row>
    <row r="1275" spans="2:2">
      <c r="B1275" s="104"/>
    </row>
    <row r="1276" spans="2:2">
      <c r="B1276" s="104"/>
    </row>
    <row r="1277" spans="2:2">
      <c r="B1277" s="104"/>
    </row>
    <row r="1278" spans="2:2">
      <c r="B1278" s="104"/>
    </row>
    <row r="1279" spans="2:2">
      <c r="B1279" s="104"/>
    </row>
    <row r="1280" spans="2:2">
      <c r="B1280" s="104"/>
    </row>
    <row r="1281" spans="2:2">
      <c r="B1281" s="104"/>
    </row>
    <row r="1282" spans="2:2">
      <c r="B1282" s="104"/>
    </row>
    <row r="1283" spans="2:2">
      <c r="B1283" s="104"/>
    </row>
    <row r="1284" spans="2:2">
      <c r="B1284" s="104"/>
    </row>
    <row r="1285" spans="2:2">
      <c r="B1285" s="104"/>
    </row>
    <row r="1286" spans="2:2">
      <c r="B1286" s="104"/>
    </row>
    <row r="1287" spans="2:2">
      <c r="B1287" s="104"/>
    </row>
    <row r="1288" spans="2:2">
      <c r="B1288" s="104"/>
    </row>
    <row r="1289" spans="2:2">
      <c r="B1289" s="104"/>
    </row>
    <row r="1290" spans="2:2">
      <c r="B1290" s="104"/>
    </row>
    <row r="1291" spans="2:2">
      <c r="B1291" s="104"/>
    </row>
    <row r="1292" spans="2:2">
      <c r="B1292" s="104"/>
    </row>
    <row r="1293" spans="2:2">
      <c r="B1293" s="104"/>
    </row>
    <row r="1294" spans="2:2">
      <c r="B1294" s="104"/>
    </row>
    <row r="1295" spans="2:2">
      <c r="B1295" s="104"/>
    </row>
    <row r="1296" spans="2:2">
      <c r="B1296" s="104"/>
    </row>
    <row r="1297" spans="2:2">
      <c r="B1297" s="104"/>
    </row>
    <row r="1298" spans="2:2">
      <c r="B1298" s="104"/>
    </row>
    <row r="1299" spans="2:2">
      <c r="B1299" s="104"/>
    </row>
    <row r="1300" spans="2:2">
      <c r="B1300" s="104"/>
    </row>
    <row r="1301" spans="2:2">
      <c r="B1301" s="104"/>
    </row>
    <row r="1302" spans="2:2">
      <c r="B1302" s="104"/>
    </row>
    <row r="1303" spans="2:2">
      <c r="B1303" s="104"/>
    </row>
    <row r="1304" spans="2:2">
      <c r="B1304" s="104"/>
    </row>
    <row r="1305" spans="2:2">
      <c r="B1305" s="104"/>
    </row>
    <row r="1306" spans="2:2">
      <c r="B1306" s="104"/>
    </row>
    <row r="1307" spans="2:2">
      <c r="B1307" s="104"/>
    </row>
    <row r="1308" spans="2:2">
      <c r="B1308" s="104"/>
    </row>
    <row r="1309" spans="2:2">
      <c r="B1309" s="104"/>
    </row>
    <row r="1310" spans="2:2">
      <c r="B1310" s="104"/>
    </row>
    <row r="1311" spans="2:2">
      <c r="B1311" s="104"/>
    </row>
    <row r="1312" spans="2:2">
      <c r="B1312" s="104"/>
    </row>
    <row r="1313" spans="2:2">
      <c r="B1313" s="104"/>
    </row>
    <row r="1314" spans="2:2">
      <c r="B1314" s="104"/>
    </row>
    <row r="1315" spans="2:2">
      <c r="B1315" s="104"/>
    </row>
    <row r="1316" spans="2:2">
      <c r="B1316" s="104"/>
    </row>
    <row r="1317" spans="2:2">
      <c r="B1317" s="104"/>
    </row>
    <row r="1318" spans="2:2">
      <c r="B1318" s="104"/>
    </row>
    <row r="1319" spans="2:2">
      <c r="B1319" s="104"/>
    </row>
    <row r="1320" spans="2:2">
      <c r="B1320" s="104"/>
    </row>
    <row r="1321" spans="2:2">
      <c r="B1321" s="104"/>
    </row>
    <row r="1322" spans="2:2">
      <c r="B1322" s="104"/>
    </row>
    <row r="1323" spans="2:2">
      <c r="B1323" s="104"/>
    </row>
    <row r="1324" spans="2:2">
      <c r="B1324" s="104"/>
    </row>
    <row r="1325" spans="2:2">
      <c r="B1325" s="104"/>
    </row>
    <row r="1326" spans="2:2">
      <c r="B1326" s="104"/>
    </row>
    <row r="1327" spans="2:2">
      <c r="B1327" s="104"/>
    </row>
    <row r="1328" spans="2:2">
      <c r="B1328" s="104"/>
    </row>
    <row r="1329" spans="2:2">
      <c r="B1329" s="104"/>
    </row>
    <row r="1330" spans="2:2">
      <c r="B1330" s="104"/>
    </row>
    <row r="1331" spans="2:2">
      <c r="B1331" s="104"/>
    </row>
    <row r="1332" spans="2:2">
      <c r="B1332" s="104"/>
    </row>
    <row r="1333" spans="2:2">
      <c r="B1333" s="104"/>
    </row>
    <row r="1334" spans="2:2">
      <c r="B1334" s="104"/>
    </row>
    <row r="1335" spans="2:2">
      <c r="B1335" s="104"/>
    </row>
    <row r="1336" spans="2:2">
      <c r="B1336" s="104"/>
    </row>
    <row r="1337" spans="2:2">
      <c r="B1337" s="104"/>
    </row>
    <row r="1338" spans="2:2">
      <c r="B1338" s="104"/>
    </row>
    <row r="1339" spans="2:2">
      <c r="B1339" s="104"/>
    </row>
    <row r="1340" spans="2:2">
      <c r="B1340" s="104"/>
    </row>
    <row r="1341" spans="2:2">
      <c r="B1341" s="104"/>
    </row>
    <row r="1342" spans="2:2">
      <c r="B1342" s="104"/>
    </row>
    <row r="1343" spans="2:2">
      <c r="B1343" s="104"/>
    </row>
    <row r="1344" spans="2:2">
      <c r="B1344" s="104"/>
    </row>
    <row r="1345" spans="2:2">
      <c r="B1345" s="104"/>
    </row>
    <row r="1346" spans="2:2">
      <c r="B1346" s="104"/>
    </row>
    <row r="1347" spans="2:2">
      <c r="B1347" s="104"/>
    </row>
    <row r="1348" spans="2:2">
      <c r="B1348" s="104"/>
    </row>
    <row r="1349" spans="2:2">
      <c r="B1349" s="104"/>
    </row>
    <row r="1350" spans="2:2">
      <c r="B1350" s="104"/>
    </row>
    <row r="1351" spans="2:2">
      <c r="B1351" s="104"/>
    </row>
    <row r="1352" spans="2:2">
      <c r="B1352" s="104"/>
    </row>
    <row r="1353" spans="2:2">
      <c r="B1353" s="104"/>
    </row>
    <row r="1354" spans="2:2">
      <c r="B1354" s="104"/>
    </row>
    <row r="1355" spans="2:2">
      <c r="B1355" s="104"/>
    </row>
    <row r="1356" spans="2:2">
      <c r="B1356" s="104"/>
    </row>
    <row r="1357" spans="2:2">
      <c r="B1357" s="104"/>
    </row>
    <row r="1358" spans="2:2">
      <c r="B1358" s="104"/>
    </row>
    <row r="1359" spans="2:2">
      <c r="B1359" s="104"/>
    </row>
    <row r="1360" spans="2:2">
      <c r="B1360" s="104"/>
    </row>
    <row r="1361" spans="2:2">
      <c r="B1361" s="104"/>
    </row>
    <row r="1362" spans="2:2">
      <c r="B1362" s="104"/>
    </row>
    <row r="1363" spans="2:2">
      <c r="B1363" s="104"/>
    </row>
    <row r="1364" spans="2:2">
      <c r="B1364" s="104"/>
    </row>
    <row r="1365" spans="2:2">
      <c r="B1365" s="104"/>
    </row>
    <row r="1366" spans="2:2">
      <c r="B1366" s="104"/>
    </row>
    <row r="1367" spans="2:2">
      <c r="B1367" s="104"/>
    </row>
    <row r="1368" spans="2:2">
      <c r="B1368" s="104"/>
    </row>
    <row r="1369" spans="2:2">
      <c r="B1369" s="104"/>
    </row>
    <row r="1370" spans="2:2">
      <c r="B1370" s="104"/>
    </row>
    <row r="1371" spans="2:2">
      <c r="B1371" s="104"/>
    </row>
    <row r="1372" spans="2:2">
      <c r="B1372" s="104"/>
    </row>
    <row r="1373" spans="2:2">
      <c r="B1373" s="104"/>
    </row>
    <row r="1374" spans="2:2">
      <c r="B1374" s="104"/>
    </row>
    <row r="1375" spans="2:2">
      <c r="B1375" s="104"/>
    </row>
    <row r="1376" spans="2:2">
      <c r="B1376" s="104"/>
    </row>
    <row r="1377" spans="2:2">
      <c r="B1377" s="104"/>
    </row>
    <row r="1378" spans="2:2">
      <c r="B1378" s="104"/>
    </row>
    <row r="1379" spans="2:2">
      <c r="B1379" s="104"/>
    </row>
    <row r="1380" spans="2:2">
      <c r="B1380" s="104"/>
    </row>
    <row r="1381" spans="2:2">
      <c r="B1381" s="104"/>
    </row>
    <row r="1382" spans="2:2">
      <c r="B1382" s="104"/>
    </row>
    <row r="1383" spans="2:2">
      <c r="B1383" s="104"/>
    </row>
    <row r="1384" spans="2:2">
      <c r="B1384" s="104"/>
    </row>
    <row r="1385" spans="2:2">
      <c r="B1385" s="104"/>
    </row>
    <row r="1386" spans="2:2">
      <c r="B1386" s="104"/>
    </row>
    <row r="1387" spans="2:2">
      <c r="B1387" s="104"/>
    </row>
    <row r="1388" spans="2:2">
      <c r="B1388" s="104"/>
    </row>
    <row r="1389" spans="2:2">
      <c r="B1389" s="104"/>
    </row>
    <row r="1390" spans="2:2">
      <c r="B1390" s="104"/>
    </row>
    <row r="1391" spans="2:2">
      <c r="B1391" s="104"/>
    </row>
    <row r="1392" spans="2:2">
      <c r="B1392" s="104"/>
    </row>
    <row r="1393" spans="2:2">
      <c r="B1393" s="104"/>
    </row>
    <row r="1394" spans="2:2">
      <c r="B1394" s="104"/>
    </row>
    <row r="1395" spans="2:2">
      <c r="B1395" s="104"/>
    </row>
    <row r="1396" spans="2:2">
      <c r="B1396" s="104"/>
    </row>
    <row r="1397" spans="2:2">
      <c r="B1397" s="104"/>
    </row>
    <row r="1398" spans="2:2">
      <c r="B1398" s="104"/>
    </row>
    <row r="1399" spans="2:2">
      <c r="B1399" s="104"/>
    </row>
    <row r="1400" spans="2:2">
      <c r="B1400" s="104"/>
    </row>
    <row r="1401" spans="2:2">
      <c r="B1401" s="104"/>
    </row>
    <row r="1402" spans="2:2">
      <c r="B1402" s="104"/>
    </row>
    <row r="1403" spans="2:2">
      <c r="B1403" s="104"/>
    </row>
    <row r="1404" spans="2:2">
      <c r="B1404" s="104"/>
    </row>
    <row r="1405" spans="2:2">
      <c r="B1405" s="104"/>
    </row>
    <row r="1406" spans="2:2">
      <c r="B1406" s="104"/>
    </row>
    <row r="1407" spans="2:2">
      <c r="B1407" s="104"/>
    </row>
    <row r="1408" spans="2:2">
      <c r="B1408" s="104"/>
    </row>
    <row r="1409" spans="2:2">
      <c r="B1409" s="104"/>
    </row>
    <row r="1410" spans="2:2">
      <c r="B1410" s="104"/>
    </row>
    <row r="1411" spans="2:2">
      <c r="B1411" s="104"/>
    </row>
    <row r="1412" spans="2:2">
      <c r="B1412" s="104"/>
    </row>
    <row r="1413" spans="2:2">
      <c r="B1413" s="104"/>
    </row>
    <row r="1414" spans="2:2">
      <c r="B1414" s="104"/>
    </row>
    <row r="1415" spans="2:2">
      <c r="B1415" s="104"/>
    </row>
    <row r="1416" spans="2:2">
      <c r="B1416" s="104"/>
    </row>
    <row r="1417" spans="2:2">
      <c r="B1417" s="104"/>
    </row>
    <row r="1418" spans="2:2">
      <c r="B1418" s="104"/>
    </row>
    <row r="1419" spans="2:2">
      <c r="B1419" s="104"/>
    </row>
    <row r="1420" spans="2:2">
      <c r="B1420" s="104"/>
    </row>
    <row r="1421" spans="2:2">
      <c r="B1421" s="104"/>
    </row>
    <row r="1422" spans="2:2">
      <c r="B1422" s="104"/>
    </row>
    <row r="1423" spans="2:2">
      <c r="B1423" s="104"/>
    </row>
    <row r="1424" spans="2:2">
      <c r="B1424" s="104"/>
    </row>
    <row r="1425" spans="2:2">
      <c r="B1425" s="104"/>
    </row>
    <row r="1426" spans="2:2">
      <c r="B1426" s="104"/>
    </row>
    <row r="1427" spans="2:2">
      <c r="B1427" s="104"/>
    </row>
    <row r="1428" spans="2:2">
      <c r="B1428" s="104"/>
    </row>
    <row r="1429" spans="2:2">
      <c r="B1429" s="104"/>
    </row>
    <row r="1430" spans="2:2">
      <c r="B1430" s="104"/>
    </row>
    <row r="1431" spans="2:2">
      <c r="B1431" s="104"/>
    </row>
    <row r="1432" spans="2:2">
      <c r="B1432" s="104"/>
    </row>
    <row r="1433" spans="2:2">
      <c r="B1433" s="104"/>
    </row>
    <row r="1434" spans="2:2">
      <c r="B1434" s="104"/>
    </row>
    <row r="1435" spans="2:2">
      <c r="B1435" s="104"/>
    </row>
    <row r="1436" spans="2:2">
      <c r="B1436" s="104"/>
    </row>
    <row r="1437" spans="2:2">
      <c r="B1437" s="104"/>
    </row>
    <row r="1438" spans="2:2">
      <c r="B1438" s="104"/>
    </row>
    <row r="1439" spans="2:2">
      <c r="B1439" s="104"/>
    </row>
    <row r="1440" spans="2:2">
      <c r="B1440" s="104"/>
    </row>
    <row r="1441" spans="2:2">
      <c r="B1441" s="104"/>
    </row>
    <row r="1442" spans="2:2">
      <c r="B1442" s="104"/>
    </row>
    <row r="1443" spans="2:2">
      <c r="B1443" s="104"/>
    </row>
    <row r="1444" spans="2:2">
      <c r="B1444" s="104"/>
    </row>
    <row r="1445" spans="2:2">
      <c r="B1445" s="104"/>
    </row>
    <row r="1446" spans="2:2">
      <c r="B1446" s="104"/>
    </row>
    <row r="1447" spans="2:2">
      <c r="B1447" s="104"/>
    </row>
    <row r="1448" spans="2:2">
      <c r="B1448" s="104"/>
    </row>
    <row r="1449" spans="2:2">
      <c r="B1449" s="104"/>
    </row>
    <row r="1450" spans="2:2">
      <c r="B1450" s="104"/>
    </row>
    <row r="1451" spans="2:2">
      <c r="B1451" s="104"/>
    </row>
    <row r="1452" spans="2:2">
      <c r="B1452" s="104"/>
    </row>
    <row r="1453" spans="2:2">
      <c r="B1453" s="104"/>
    </row>
    <row r="1454" spans="2:2">
      <c r="B1454" s="104"/>
    </row>
    <row r="1455" spans="2:2">
      <c r="B1455" s="104"/>
    </row>
    <row r="1456" spans="2:2">
      <c r="B1456" s="104"/>
    </row>
    <row r="1457" spans="2:2">
      <c r="B1457" s="104"/>
    </row>
    <row r="1458" spans="2:2">
      <c r="B1458" s="104"/>
    </row>
    <row r="1459" spans="2:2">
      <c r="B1459" s="104"/>
    </row>
    <row r="1460" spans="2:2">
      <c r="B1460" s="104"/>
    </row>
    <row r="1461" spans="2:2">
      <c r="B1461" s="104"/>
    </row>
    <row r="1462" spans="2:2">
      <c r="B1462" s="104"/>
    </row>
    <row r="1463" spans="2:2">
      <c r="B1463" s="104"/>
    </row>
    <row r="1464" spans="2:2">
      <c r="B1464" s="104"/>
    </row>
    <row r="1465" spans="2:2">
      <c r="B1465" s="104"/>
    </row>
    <row r="1466" spans="2:2">
      <c r="B1466" s="104"/>
    </row>
    <row r="1467" spans="2:2">
      <c r="B1467" s="104"/>
    </row>
    <row r="1468" spans="2:2">
      <c r="B1468" s="104"/>
    </row>
    <row r="1469" spans="2:2">
      <c r="B1469" s="104"/>
    </row>
    <row r="1470" spans="2:2">
      <c r="B1470" s="104"/>
    </row>
    <row r="1471" spans="2:2">
      <c r="B1471" s="104"/>
    </row>
    <row r="1472" spans="2:2">
      <c r="B1472" s="104"/>
    </row>
    <row r="1473" spans="2:2">
      <c r="B1473" s="104"/>
    </row>
    <row r="1474" spans="2:2">
      <c r="B1474" s="104"/>
    </row>
    <row r="1475" spans="2:2">
      <c r="B1475" s="104"/>
    </row>
    <row r="1476" spans="2:2">
      <c r="B1476" s="104"/>
    </row>
    <row r="1477" spans="2:2">
      <c r="B1477" s="104"/>
    </row>
    <row r="1478" spans="2:2">
      <c r="B1478" s="104"/>
    </row>
    <row r="1479" spans="2:2">
      <c r="B1479" s="104"/>
    </row>
    <row r="1480" spans="2:2">
      <c r="B1480" s="104"/>
    </row>
    <row r="1481" spans="2:2">
      <c r="B1481" s="104"/>
    </row>
    <row r="1482" spans="2:2">
      <c r="B1482" s="104"/>
    </row>
    <row r="1483" spans="2:2">
      <c r="B1483" s="104"/>
    </row>
    <row r="1484" spans="2:2">
      <c r="B1484" s="104"/>
    </row>
    <row r="1485" spans="2:2">
      <c r="B1485" s="104"/>
    </row>
    <row r="1486" spans="2:2">
      <c r="B1486" s="104"/>
    </row>
    <row r="1487" spans="2:2">
      <c r="B1487" s="104"/>
    </row>
    <row r="1488" spans="2:2">
      <c r="B1488" s="104"/>
    </row>
    <row r="1489" spans="2:2">
      <c r="B1489" s="104"/>
    </row>
    <row r="1490" spans="2:2">
      <c r="B1490" s="104"/>
    </row>
    <row r="1491" spans="2:2">
      <c r="B1491" s="104"/>
    </row>
    <row r="1492" spans="2:2">
      <c r="B1492" s="104"/>
    </row>
    <row r="1493" spans="2:2">
      <c r="B1493" s="104"/>
    </row>
    <row r="1494" spans="2:2">
      <c r="B1494" s="104"/>
    </row>
    <row r="1495" spans="2:2">
      <c r="B1495" s="104"/>
    </row>
    <row r="1496" spans="2:2">
      <c r="B1496" s="104"/>
    </row>
    <row r="1497" spans="2:2">
      <c r="B1497" s="104"/>
    </row>
    <row r="1498" spans="2:2">
      <c r="B1498" s="104"/>
    </row>
    <row r="1499" spans="2:2">
      <c r="B1499" s="104"/>
    </row>
    <row r="1500" spans="2:2">
      <c r="B1500" s="104"/>
    </row>
    <row r="1501" spans="2:2">
      <c r="B1501" s="104"/>
    </row>
    <row r="1502" spans="2:2">
      <c r="B1502" s="104"/>
    </row>
    <row r="1503" spans="2:2">
      <c r="B1503" s="104"/>
    </row>
    <row r="1504" spans="2:2">
      <c r="B1504" s="104"/>
    </row>
    <row r="1505" spans="2:2">
      <c r="B1505" s="104"/>
    </row>
    <row r="1506" spans="2:2">
      <c r="B1506" s="104"/>
    </row>
    <row r="1507" spans="2:2">
      <c r="B1507" s="104"/>
    </row>
    <row r="1508" spans="2:2">
      <c r="B1508" s="104"/>
    </row>
    <row r="1509" spans="2:2">
      <c r="B1509" s="104"/>
    </row>
    <row r="1510" spans="2:2">
      <c r="B1510" s="104"/>
    </row>
    <row r="1511" spans="2:2">
      <c r="B1511" s="104"/>
    </row>
    <row r="1512" spans="2:2">
      <c r="B1512" s="104"/>
    </row>
    <row r="1513" spans="2:2">
      <c r="B1513" s="104"/>
    </row>
    <row r="1514" spans="2:2">
      <c r="B1514" s="104"/>
    </row>
    <row r="1515" spans="2:2">
      <c r="B1515" s="104"/>
    </row>
    <row r="1516" spans="2:2">
      <c r="B1516" s="104"/>
    </row>
    <row r="1517" spans="2:2">
      <c r="B1517" s="104"/>
    </row>
    <row r="1518" spans="2:2">
      <c r="B1518" s="104"/>
    </row>
    <row r="1519" spans="2:2">
      <c r="B1519" s="104"/>
    </row>
    <row r="1520" spans="2:2">
      <c r="B1520" s="104"/>
    </row>
    <row r="1521" spans="2:2">
      <c r="B1521" s="104"/>
    </row>
    <row r="1522" spans="2:2">
      <c r="B1522" s="104"/>
    </row>
    <row r="1523" spans="2:2">
      <c r="B1523" s="104"/>
    </row>
    <row r="1524" spans="2:2">
      <c r="B1524" s="104"/>
    </row>
    <row r="1525" spans="2:2">
      <c r="B1525" s="104"/>
    </row>
    <row r="1526" spans="2:2">
      <c r="B1526" s="104"/>
    </row>
    <row r="1527" spans="2:2">
      <c r="B1527" s="104"/>
    </row>
    <row r="1528" spans="2:2">
      <c r="B1528" s="104"/>
    </row>
    <row r="1529" spans="2:2">
      <c r="B1529" s="104"/>
    </row>
    <row r="1530" spans="2:2">
      <c r="B1530" s="104"/>
    </row>
    <row r="1531" spans="2:2">
      <c r="B1531" s="104"/>
    </row>
    <row r="1532" spans="2:2">
      <c r="B1532" s="104"/>
    </row>
    <row r="1533" spans="2:2">
      <c r="B1533" s="104"/>
    </row>
    <row r="1534" spans="2:2">
      <c r="B1534" s="104"/>
    </row>
    <row r="1535" spans="2:2">
      <c r="B1535" s="104"/>
    </row>
    <row r="1536" spans="2:2">
      <c r="B1536" s="104"/>
    </row>
    <row r="1537" spans="2:2">
      <c r="B1537" s="104"/>
    </row>
    <row r="1538" spans="2:2">
      <c r="B1538" s="104"/>
    </row>
    <row r="1539" spans="2:2">
      <c r="B1539" s="104"/>
    </row>
    <row r="1540" spans="2:2">
      <c r="B1540" s="104"/>
    </row>
    <row r="1541" spans="2:2">
      <c r="B1541" s="104"/>
    </row>
    <row r="1542" spans="2:2">
      <c r="B1542" s="104"/>
    </row>
    <row r="1543" spans="2:2">
      <c r="B1543" s="104"/>
    </row>
    <row r="1544" spans="2:2">
      <c r="B1544" s="104"/>
    </row>
    <row r="1545" spans="2:2">
      <c r="B1545" s="104"/>
    </row>
    <row r="1546" spans="2:2">
      <c r="B1546" s="104"/>
    </row>
    <row r="1547" spans="2:2">
      <c r="B1547" s="104"/>
    </row>
    <row r="1548" spans="2:2">
      <c r="B1548" s="104"/>
    </row>
    <row r="1549" spans="2:2">
      <c r="B1549" s="104"/>
    </row>
    <row r="1550" spans="2:2">
      <c r="B1550" s="104"/>
    </row>
    <row r="1551" spans="2:2">
      <c r="B1551" s="104"/>
    </row>
    <row r="1552" spans="2:2">
      <c r="B1552" s="104"/>
    </row>
    <row r="1553" spans="2:2">
      <c r="B1553" s="104"/>
    </row>
    <row r="1554" spans="2:2">
      <c r="B1554" s="104"/>
    </row>
    <row r="1555" spans="2:2">
      <c r="B1555" s="104"/>
    </row>
    <row r="1556" spans="2:2">
      <c r="B1556" s="104"/>
    </row>
    <row r="1557" spans="2:2">
      <c r="B1557" s="104"/>
    </row>
    <row r="1558" spans="2:2">
      <c r="B1558" s="104"/>
    </row>
    <row r="1559" spans="2:2">
      <c r="B1559" s="104"/>
    </row>
    <row r="1560" spans="2:2">
      <c r="B1560" s="104"/>
    </row>
    <row r="1561" spans="2:2">
      <c r="B1561" s="104"/>
    </row>
    <row r="1562" spans="2:2">
      <c r="B1562" s="104"/>
    </row>
    <row r="1563" spans="2:2">
      <c r="B1563" s="104"/>
    </row>
    <row r="1564" spans="2:2">
      <c r="B1564" s="104"/>
    </row>
    <row r="1565" spans="2:2">
      <c r="B1565" s="104"/>
    </row>
    <row r="1566" spans="2:2">
      <c r="B1566" s="104"/>
    </row>
    <row r="1567" spans="2:2">
      <c r="B1567" s="104"/>
    </row>
    <row r="1568" spans="2:2">
      <c r="B1568" s="104"/>
    </row>
    <row r="1569" spans="2:2">
      <c r="B1569" s="104"/>
    </row>
    <row r="1570" spans="2:2">
      <c r="B1570" s="104"/>
    </row>
  </sheetData>
  <mergeCells count="2">
    <mergeCell ref="A1:F1"/>
    <mergeCell ref="A2:F2"/>
  </mergeCells>
  <pageMargins left="0.7" right="0.7" top="0.75" bottom="0.75" header="0.3" footer="0.3"/>
  <pageSetup paperSize="8"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3"/>
  <sheetViews>
    <sheetView workbookViewId="0">
      <selection sqref="A1:F1"/>
    </sheetView>
  </sheetViews>
  <sheetFormatPr defaultRowHeight="14.25"/>
  <cols>
    <col min="1" max="1" width="7.42578125" style="206" customWidth="1"/>
    <col min="2" max="2" width="64" style="131" bestFit="1" customWidth="1"/>
    <col min="3" max="3" width="6.28515625" style="206" bestFit="1" customWidth="1"/>
    <col min="4" max="4" width="7.5703125" style="206" bestFit="1" customWidth="1"/>
    <col min="5" max="5" width="17.85546875" style="207" customWidth="1"/>
    <col min="6" max="6" width="16.28515625" style="208" bestFit="1" customWidth="1"/>
    <col min="7" max="256" width="9.140625" style="131"/>
    <col min="257" max="257" width="7.42578125" style="131" customWidth="1"/>
    <col min="258" max="258" width="64" style="131" bestFit="1" customWidth="1"/>
    <col min="259" max="259" width="6.28515625" style="131" bestFit="1" customWidth="1"/>
    <col min="260" max="260" width="7.5703125" style="131" bestFit="1" customWidth="1"/>
    <col min="261" max="261" width="12.7109375" style="131" bestFit="1" customWidth="1"/>
    <col min="262" max="262" width="16.28515625" style="131" bestFit="1" customWidth="1"/>
    <col min="263" max="512" width="9.140625" style="131"/>
    <col min="513" max="513" width="7.42578125" style="131" customWidth="1"/>
    <col min="514" max="514" width="64" style="131" bestFit="1" customWidth="1"/>
    <col min="515" max="515" width="6.28515625" style="131" bestFit="1" customWidth="1"/>
    <col min="516" max="516" width="7.5703125" style="131" bestFit="1" customWidth="1"/>
    <col min="517" max="517" width="12.7109375" style="131" bestFit="1" customWidth="1"/>
    <col min="518" max="518" width="16.28515625" style="131" bestFit="1" customWidth="1"/>
    <col min="519" max="768" width="9.140625" style="131"/>
    <col min="769" max="769" width="7.42578125" style="131" customWidth="1"/>
    <col min="770" max="770" width="64" style="131" bestFit="1" customWidth="1"/>
    <col min="771" max="771" width="6.28515625" style="131" bestFit="1" customWidth="1"/>
    <col min="772" max="772" width="7.5703125" style="131" bestFit="1" customWidth="1"/>
    <col min="773" max="773" width="12.7109375" style="131" bestFit="1" customWidth="1"/>
    <col min="774" max="774" width="16.28515625" style="131" bestFit="1" customWidth="1"/>
    <col min="775" max="1024" width="9.140625" style="131"/>
    <col min="1025" max="1025" width="7.42578125" style="131" customWidth="1"/>
    <col min="1026" max="1026" width="64" style="131" bestFit="1" customWidth="1"/>
    <col min="1027" max="1027" width="6.28515625" style="131" bestFit="1" customWidth="1"/>
    <col min="1028" max="1028" width="7.5703125" style="131" bestFit="1" customWidth="1"/>
    <col min="1029" max="1029" width="12.7109375" style="131" bestFit="1" customWidth="1"/>
    <col min="1030" max="1030" width="16.28515625" style="131" bestFit="1" customWidth="1"/>
    <col min="1031" max="1280" width="9.140625" style="131"/>
    <col min="1281" max="1281" width="7.42578125" style="131" customWidth="1"/>
    <col min="1282" max="1282" width="64" style="131" bestFit="1" customWidth="1"/>
    <col min="1283" max="1283" width="6.28515625" style="131" bestFit="1" customWidth="1"/>
    <col min="1284" max="1284" width="7.5703125" style="131" bestFit="1" customWidth="1"/>
    <col min="1285" max="1285" width="12.7109375" style="131" bestFit="1" customWidth="1"/>
    <col min="1286" max="1286" width="16.28515625" style="131" bestFit="1" customWidth="1"/>
    <col min="1287" max="1536" width="9.140625" style="131"/>
    <col min="1537" max="1537" width="7.42578125" style="131" customWidth="1"/>
    <col min="1538" max="1538" width="64" style="131" bestFit="1" customWidth="1"/>
    <col min="1539" max="1539" width="6.28515625" style="131" bestFit="1" customWidth="1"/>
    <col min="1540" max="1540" width="7.5703125" style="131" bestFit="1" customWidth="1"/>
    <col min="1541" max="1541" width="12.7109375" style="131" bestFit="1" customWidth="1"/>
    <col min="1542" max="1542" width="16.28515625" style="131" bestFit="1" customWidth="1"/>
    <col min="1543" max="1792" width="9.140625" style="131"/>
    <col min="1793" max="1793" width="7.42578125" style="131" customWidth="1"/>
    <col min="1794" max="1794" width="64" style="131" bestFit="1" customWidth="1"/>
    <col min="1795" max="1795" width="6.28515625" style="131" bestFit="1" customWidth="1"/>
    <col min="1796" max="1796" width="7.5703125" style="131" bestFit="1" customWidth="1"/>
    <col min="1797" max="1797" width="12.7109375" style="131" bestFit="1" customWidth="1"/>
    <col min="1798" max="1798" width="16.28515625" style="131" bestFit="1" customWidth="1"/>
    <col min="1799" max="2048" width="9.140625" style="131"/>
    <col min="2049" max="2049" width="7.42578125" style="131" customWidth="1"/>
    <col min="2050" max="2050" width="64" style="131" bestFit="1" customWidth="1"/>
    <col min="2051" max="2051" width="6.28515625" style="131" bestFit="1" customWidth="1"/>
    <col min="2052" max="2052" width="7.5703125" style="131" bestFit="1" customWidth="1"/>
    <col min="2053" max="2053" width="12.7109375" style="131" bestFit="1" customWidth="1"/>
    <col min="2054" max="2054" width="16.28515625" style="131" bestFit="1" customWidth="1"/>
    <col min="2055" max="2304" width="9.140625" style="131"/>
    <col min="2305" max="2305" width="7.42578125" style="131" customWidth="1"/>
    <col min="2306" max="2306" width="64" style="131" bestFit="1" customWidth="1"/>
    <col min="2307" max="2307" width="6.28515625" style="131" bestFit="1" customWidth="1"/>
    <col min="2308" max="2308" width="7.5703125" style="131" bestFit="1" customWidth="1"/>
    <col min="2309" max="2309" width="12.7109375" style="131" bestFit="1" customWidth="1"/>
    <col min="2310" max="2310" width="16.28515625" style="131" bestFit="1" customWidth="1"/>
    <col min="2311" max="2560" width="9.140625" style="131"/>
    <col min="2561" max="2561" width="7.42578125" style="131" customWidth="1"/>
    <col min="2562" max="2562" width="64" style="131" bestFit="1" customWidth="1"/>
    <col min="2563" max="2563" width="6.28515625" style="131" bestFit="1" customWidth="1"/>
    <col min="2564" max="2564" width="7.5703125" style="131" bestFit="1" customWidth="1"/>
    <col min="2565" max="2565" width="12.7109375" style="131" bestFit="1" customWidth="1"/>
    <col min="2566" max="2566" width="16.28515625" style="131" bestFit="1" customWidth="1"/>
    <col min="2567" max="2816" width="9.140625" style="131"/>
    <col min="2817" max="2817" width="7.42578125" style="131" customWidth="1"/>
    <col min="2818" max="2818" width="64" style="131" bestFit="1" customWidth="1"/>
    <col min="2819" max="2819" width="6.28515625" style="131" bestFit="1" customWidth="1"/>
    <col min="2820" max="2820" width="7.5703125" style="131" bestFit="1" customWidth="1"/>
    <col min="2821" max="2821" width="12.7109375" style="131" bestFit="1" customWidth="1"/>
    <col min="2822" max="2822" width="16.28515625" style="131" bestFit="1" customWidth="1"/>
    <col min="2823" max="3072" width="9.140625" style="131"/>
    <col min="3073" max="3073" width="7.42578125" style="131" customWidth="1"/>
    <col min="3074" max="3074" width="64" style="131" bestFit="1" customWidth="1"/>
    <col min="3075" max="3075" width="6.28515625" style="131" bestFit="1" customWidth="1"/>
    <col min="3076" max="3076" width="7.5703125" style="131" bestFit="1" customWidth="1"/>
    <col min="3077" max="3077" width="12.7109375" style="131" bestFit="1" customWidth="1"/>
    <col min="3078" max="3078" width="16.28515625" style="131" bestFit="1" customWidth="1"/>
    <col min="3079" max="3328" width="9.140625" style="131"/>
    <col min="3329" max="3329" width="7.42578125" style="131" customWidth="1"/>
    <col min="3330" max="3330" width="64" style="131" bestFit="1" customWidth="1"/>
    <col min="3331" max="3331" width="6.28515625" style="131" bestFit="1" customWidth="1"/>
    <col min="3332" max="3332" width="7.5703125" style="131" bestFit="1" customWidth="1"/>
    <col min="3333" max="3333" width="12.7109375" style="131" bestFit="1" customWidth="1"/>
    <col min="3334" max="3334" width="16.28515625" style="131" bestFit="1" customWidth="1"/>
    <col min="3335" max="3584" width="9.140625" style="131"/>
    <col min="3585" max="3585" width="7.42578125" style="131" customWidth="1"/>
    <col min="3586" max="3586" width="64" style="131" bestFit="1" customWidth="1"/>
    <col min="3587" max="3587" width="6.28515625" style="131" bestFit="1" customWidth="1"/>
    <col min="3588" max="3588" width="7.5703125" style="131" bestFit="1" customWidth="1"/>
    <col min="3589" max="3589" width="12.7109375" style="131" bestFit="1" customWidth="1"/>
    <col min="3590" max="3590" width="16.28515625" style="131" bestFit="1" customWidth="1"/>
    <col min="3591" max="3840" width="9.140625" style="131"/>
    <col min="3841" max="3841" width="7.42578125" style="131" customWidth="1"/>
    <col min="3842" max="3842" width="64" style="131" bestFit="1" customWidth="1"/>
    <col min="3843" max="3843" width="6.28515625" style="131" bestFit="1" customWidth="1"/>
    <col min="3844" max="3844" width="7.5703125" style="131" bestFit="1" customWidth="1"/>
    <col min="3845" max="3845" width="12.7109375" style="131" bestFit="1" customWidth="1"/>
    <col min="3846" max="3846" width="16.28515625" style="131" bestFit="1" customWidth="1"/>
    <col min="3847" max="4096" width="9.140625" style="131"/>
    <col min="4097" max="4097" width="7.42578125" style="131" customWidth="1"/>
    <col min="4098" max="4098" width="64" style="131" bestFit="1" customWidth="1"/>
    <col min="4099" max="4099" width="6.28515625" style="131" bestFit="1" customWidth="1"/>
    <col min="4100" max="4100" width="7.5703125" style="131" bestFit="1" customWidth="1"/>
    <col min="4101" max="4101" width="12.7109375" style="131" bestFit="1" customWidth="1"/>
    <col min="4102" max="4102" width="16.28515625" style="131" bestFit="1" customWidth="1"/>
    <col min="4103" max="4352" width="9.140625" style="131"/>
    <col min="4353" max="4353" width="7.42578125" style="131" customWidth="1"/>
    <col min="4354" max="4354" width="64" style="131" bestFit="1" customWidth="1"/>
    <col min="4355" max="4355" width="6.28515625" style="131" bestFit="1" customWidth="1"/>
    <col min="4356" max="4356" width="7.5703125" style="131" bestFit="1" customWidth="1"/>
    <col min="4357" max="4357" width="12.7109375" style="131" bestFit="1" customWidth="1"/>
    <col min="4358" max="4358" width="16.28515625" style="131" bestFit="1" customWidth="1"/>
    <col min="4359" max="4608" width="9.140625" style="131"/>
    <col min="4609" max="4609" width="7.42578125" style="131" customWidth="1"/>
    <col min="4610" max="4610" width="64" style="131" bestFit="1" customWidth="1"/>
    <col min="4611" max="4611" width="6.28515625" style="131" bestFit="1" customWidth="1"/>
    <col min="4612" max="4612" width="7.5703125" style="131" bestFit="1" customWidth="1"/>
    <col min="4613" max="4613" width="12.7109375" style="131" bestFit="1" customWidth="1"/>
    <col min="4614" max="4614" width="16.28515625" style="131" bestFit="1" customWidth="1"/>
    <col min="4615" max="4864" width="9.140625" style="131"/>
    <col min="4865" max="4865" width="7.42578125" style="131" customWidth="1"/>
    <col min="4866" max="4866" width="64" style="131" bestFit="1" customWidth="1"/>
    <col min="4867" max="4867" width="6.28515625" style="131" bestFit="1" customWidth="1"/>
    <col min="4868" max="4868" width="7.5703125" style="131" bestFit="1" customWidth="1"/>
    <col min="4869" max="4869" width="12.7109375" style="131" bestFit="1" customWidth="1"/>
    <col min="4870" max="4870" width="16.28515625" style="131" bestFit="1" customWidth="1"/>
    <col min="4871" max="5120" width="9.140625" style="131"/>
    <col min="5121" max="5121" width="7.42578125" style="131" customWidth="1"/>
    <col min="5122" max="5122" width="64" style="131" bestFit="1" customWidth="1"/>
    <col min="5123" max="5123" width="6.28515625" style="131" bestFit="1" customWidth="1"/>
    <col min="5124" max="5124" width="7.5703125" style="131" bestFit="1" customWidth="1"/>
    <col min="5125" max="5125" width="12.7109375" style="131" bestFit="1" customWidth="1"/>
    <col min="5126" max="5126" width="16.28515625" style="131" bestFit="1" customWidth="1"/>
    <col min="5127" max="5376" width="9.140625" style="131"/>
    <col min="5377" max="5377" width="7.42578125" style="131" customWidth="1"/>
    <col min="5378" max="5378" width="64" style="131" bestFit="1" customWidth="1"/>
    <col min="5379" max="5379" width="6.28515625" style="131" bestFit="1" customWidth="1"/>
    <col min="5380" max="5380" width="7.5703125" style="131" bestFit="1" customWidth="1"/>
    <col min="5381" max="5381" width="12.7109375" style="131" bestFit="1" customWidth="1"/>
    <col min="5382" max="5382" width="16.28515625" style="131" bestFit="1" customWidth="1"/>
    <col min="5383" max="5632" width="9.140625" style="131"/>
    <col min="5633" max="5633" width="7.42578125" style="131" customWidth="1"/>
    <col min="5634" max="5634" width="64" style="131" bestFit="1" customWidth="1"/>
    <col min="5635" max="5635" width="6.28515625" style="131" bestFit="1" customWidth="1"/>
    <col min="5636" max="5636" width="7.5703125" style="131" bestFit="1" customWidth="1"/>
    <col min="5637" max="5637" width="12.7109375" style="131" bestFit="1" customWidth="1"/>
    <col min="5638" max="5638" width="16.28515625" style="131" bestFit="1" customWidth="1"/>
    <col min="5639" max="5888" width="9.140625" style="131"/>
    <col min="5889" max="5889" width="7.42578125" style="131" customWidth="1"/>
    <col min="5890" max="5890" width="64" style="131" bestFit="1" customWidth="1"/>
    <col min="5891" max="5891" width="6.28515625" style="131" bestFit="1" customWidth="1"/>
    <col min="5892" max="5892" width="7.5703125" style="131" bestFit="1" customWidth="1"/>
    <col min="5893" max="5893" width="12.7109375" style="131" bestFit="1" customWidth="1"/>
    <col min="5894" max="5894" width="16.28515625" style="131" bestFit="1" customWidth="1"/>
    <col min="5895" max="6144" width="9.140625" style="131"/>
    <col min="6145" max="6145" width="7.42578125" style="131" customWidth="1"/>
    <col min="6146" max="6146" width="64" style="131" bestFit="1" customWidth="1"/>
    <col min="6147" max="6147" width="6.28515625" style="131" bestFit="1" customWidth="1"/>
    <col min="6148" max="6148" width="7.5703125" style="131" bestFit="1" customWidth="1"/>
    <col min="6149" max="6149" width="12.7109375" style="131" bestFit="1" customWidth="1"/>
    <col min="6150" max="6150" width="16.28515625" style="131" bestFit="1" customWidth="1"/>
    <col min="6151" max="6400" width="9.140625" style="131"/>
    <col min="6401" max="6401" width="7.42578125" style="131" customWidth="1"/>
    <col min="6402" max="6402" width="64" style="131" bestFit="1" customWidth="1"/>
    <col min="6403" max="6403" width="6.28515625" style="131" bestFit="1" customWidth="1"/>
    <col min="6404" max="6404" width="7.5703125" style="131" bestFit="1" customWidth="1"/>
    <col min="6405" max="6405" width="12.7109375" style="131" bestFit="1" customWidth="1"/>
    <col min="6406" max="6406" width="16.28515625" style="131" bestFit="1" customWidth="1"/>
    <col min="6407" max="6656" width="9.140625" style="131"/>
    <col min="6657" max="6657" width="7.42578125" style="131" customWidth="1"/>
    <col min="6658" max="6658" width="64" style="131" bestFit="1" customWidth="1"/>
    <col min="6659" max="6659" width="6.28515625" style="131" bestFit="1" customWidth="1"/>
    <col min="6660" max="6660" width="7.5703125" style="131" bestFit="1" customWidth="1"/>
    <col min="6661" max="6661" width="12.7109375" style="131" bestFit="1" customWidth="1"/>
    <col min="6662" max="6662" width="16.28515625" style="131" bestFit="1" customWidth="1"/>
    <col min="6663" max="6912" width="9.140625" style="131"/>
    <col min="6913" max="6913" width="7.42578125" style="131" customWidth="1"/>
    <col min="6914" max="6914" width="64" style="131" bestFit="1" customWidth="1"/>
    <col min="6915" max="6915" width="6.28515625" style="131" bestFit="1" customWidth="1"/>
    <col min="6916" max="6916" width="7.5703125" style="131" bestFit="1" customWidth="1"/>
    <col min="6917" max="6917" width="12.7109375" style="131" bestFit="1" customWidth="1"/>
    <col min="6918" max="6918" width="16.28515625" style="131" bestFit="1" customWidth="1"/>
    <col min="6919" max="7168" width="9.140625" style="131"/>
    <col min="7169" max="7169" width="7.42578125" style="131" customWidth="1"/>
    <col min="7170" max="7170" width="64" style="131" bestFit="1" customWidth="1"/>
    <col min="7171" max="7171" width="6.28515625" style="131" bestFit="1" customWidth="1"/>
    <col min="7172" max="7172" width="7.5703125" style="131" bestFit="1" customWidth="1"/>
    <col min="7173" max="7173" width="12.7109375" style="131" bestFit="1" customWidth="1"/>
    <col min="7174" max="7174" width="16.28515625" style="131" bestFit="1" customWidth="1"/>
    <col min="7175" max="7424" width="9.140625" style="131"/>
    <col min="7425" max="7425" width="7.42578125" style="131" customWidth="1"/>
    <col min="7426" max="7426" width="64" style="131" bestFit="1" customWidth="1"/>
    <col min="7427" max="7427" width="6.28515625" style="131" bestFit="1" customWidth="1"/>
    <col min="7428" max="7428" width="7.5703125" style="131" bestFit="1" customWidth="1"/>
    <col min="7429" max="7429" width="12.7109375" style="131" bestFit="1" customWidth="1"/>
    <col min="7430" max="7430" width="16.28515625" style="131" bestFit="1" customWidth="1"/>
    <col min="7431" max="7680" width="9.140625" style="131"/>
    <col min="7681" max="7681" width="7.42578125" style="131" customWidth="1"/>
    <col min="7682" max="7682" width="64" style="131" bestFit="1" customWidth="1"/>
    <col min="7683" max="7683" width="6.28515625" style="131" bestFit="1" customWidth="1"/>
    <col min="7684" max="7684" width="7.5703125" style="131" bestFit="1" customWidth="1"/>
    <col min="7685" max="7685" width="12.7109375" style="131" bestFit="1" customWidth="1"/>
    <col min="7686" max="7686" width="16.28515625" style="131" bestFit="1" customWidth="1"/>
    <col min="7687" max="7936" width="9.140625" style="131"/>
    <col min="7937" max="7937" width="7.42578125" style="131" customWidth="1"/>
    <col min="7938" max="7938" width="64" style="131" bestFit="1" customWidth="1"/>
    <col min="7939" max="7939" width="6.28515625" style="131" bestFit="1" customWidth="1"/>
    <col min="7940" max="7940" width="7.5703125" style="131" bestFit="1" customWidth="1"/>
    <col min="7941" max="7941" width="12.7109375" style="131" bestFit="1" customWidth="1"/>
    <col min="7942" max="7942" width="16.28515625" style="131" bestFit="1" customWidth="1"/>
    <col min="7943" max="8192" width="9.140625" style="131"/>
    <col min="8193" max="8193" width="7.42578125" style="131" customWidth="1"/>
    <col min="8194" max="8194" width="64" style="131" bestFit="1" customWidth="1"/>
    <col min="8195" max="8195" width="6.28515625" style="131" bestFit="1" customWidth="1"/>
    <col min="8196" max="8196" width="7.5703125" style="131" bestFit="1" customWidth="1"/>
    <col min="8197" max="8197" width="12.7109375" style="131" bestFit="1" customWidth="1"/>
    <col min="8198" max="8198" width="16.28515625" style="131" bestFit="1" customWidth="1"/>
    <col min="8199" max="8448" width="9.140625" style="131"/>
    <col min="8449" max="8449" width="7.42578125" style="131" customWidth="1"/>
    <col min="8450" max="8450" width="64" style="131" bestFit="1" customWidth="1"/>
    <col min="8451" max="8451" width="6.28515625" style="131" bestFit="1" customWidth="1"/>
    <col min="8452" max="8452" width="7.5703125" style="131" bestFit="1" customWidth="1"/>
    <col min="8453" max="8453" width="12.7109375" style="131" bestFit="1" customWidth="1"/>
    <col min="8454" max="8454" width="16.28515625" style="131" bestFit="1" customWidth="1"/>
    <col min="8455" max="8704" width="9.140625" style="131"/>
    <col min="8705" max="8705" width="7.42578125" style="131" customWidth="1"/>
    <col min="8706" max="8706" width="64" style="131" bestFit="1" customWidth="1"/>
    <col min="8707" max="8707" width="6.28515625" style="131" bestFit="1" customWidth="1"/>
    <col min="8708" max="8708" width="7.5703125" style="131" bestFit="1" customWidth="1"/>
    <col min="8709" max="8709" width="12.7109375" style="131" bestFit="1" customWidth="1"/>
    <col min="8710" max="8710" width="16.28515625" style="131" bestFit="1" customWidth="1"/>
    <col min="8711" max="8960" width="9.140625" style="131"/>
    <col min="8961" max="8961" width="7.42578125" style="131" customWidth="1"/>
    <col min="8962" max="8962" width="64" style="131" bestFit="1" customWidth="1"/>
    <col min="8963" max="8963" width="6.28515625" style="131" bestFit="1" customWidth="1"/>
    <col min="8964" max="8964" width="7.5703125" style="131" bestFit="1" customWidth="1"/>
    <col min="8965" max="8965" width="12.7109375" style="131" bestFit="1" customWidth="1"/>
    <col min="8966" max="8966" width="16.28515625" style="131" bestFit="1" customWidth="1"/>
    <col min="8967" max="9216" width="9.140625" style="131"/>
    <col min="9217" max="9217" width="7.42578125" style="131" customWidth="1"/>
    <col min="9218" max="9218" width="64" style="131" bestFit="1" customWidth="1"/>
    <col min="9219" max="9219" width="6.28515625" style="131" bestFit="1" customWidth="1"/>
    <col min="9220" max="9220" width="7.5703125" style="131" bestFit="1" customWidth="1"/>
    <col min="9221" max="9221" width="12.7109375" style="131" bestFit="1" customWidth="1"/>
    <col min="9222" max="9222" width="16.28515625" style="131" bestFit="1" customWidth="1"/>
    <col min="9223" max="9472" width="9.140625" style="131"/>
    <col min="9473" max="9473" width="7.42578125" style="131" customWidth="1"/>
    <col min="9474" max="9474" width="64" style="131" bestFit="1" customWidth="1"/>
    <col min="9475" max="9475" width="6.28515625" style="131" bestFit="1" customWidth="1"/>
    <col min="9476" max="9476" width="7.5703125" style="131" bestFit="1" customWidth="1"/>
    <col min="9477" max="9477" width="12.7109375" style="131" bestFit="1" customWidth="1"/>
    <col min="9478" max="9478" width="16.28515625" style="131" bestFit="1" customWidth="1"/>
    <col min="9479" max="9728" width="9.140625" style="131"/>
    <col min="9729" max="9729" width="7.42578125" style="131" customWidth="1"/>
    <col min="9730" max="9730" width="64" style="131" bestFit="1" customWidth="1"/>
    <col min="9731" max="9731" width="6.28515625" style="131" bestFit="1" customWidth="1"/>
    <col min="9732" max="9732" width="7.5703125" style="131" bestFit="1" customWidth="1"/>
    <col min="9733" max="9733" width="12.7109375" style="131" bestFit="1" customWidth="1"/>
    <col min="9734" max="9734" width="16.28515625" style="131" bestFit="1" customWidth="1"/>
    <col min="9735" max="9984" width="9.140625" style="131"/>
    <col min="9985" max="9985" width="7.42578125" style="131" customWidth="1"/>
    <col min="9986" max="9986" width="64" style="131" bestFit="1" customWidth="1"/>
    <col min="9987" max="9987" width="6.28515625" style="131" bestFit="1" customWidth="1"/>
    <col min="9988" max="9988" width="7.5703125" style="131" bestFit="1" customWidth="1"/>
    <col min="9989" max="9989" width="12.7109375" style="131" bestFit="1" customWidth="1"/>
    <col min="9990" max="9990" width="16.28515625" style="131" bestFit="1" customWidth="1"/>
    <col min="9991" max="10240" width="9.140625" style="131"/>
    <col min="10241" max="10241" width="7.42578125" style="131" customWidth="1"/>
    <col min="10242" max="10242" width="64" style="131" bestFit="1" customWidth="1"/>
    <col min="10243" max="10243" width="6.28515625" style="131" bestFit="1" customWidth="1"/>
    <col min="10244" max="10244" width="7.5703125" style="131" bestFit="1" customWidth="1"/>
    <col min="10245" max="10245" width="12.7109375" style="131" bestFit="1" customWidth="1"/>
    <col min="10246" max="10246" width="16.28515625" style="131" bestFit="1" customWidth="1"/>
    <col min="10247" max="10496" width="9.140625" style="131"/>
    <col min="10497" max="10497" width="7.42578125" style="131" customWidth="1"/>
    <col min="10498" max="10498" width="64" style="131" bestFit="1" customWidth="1"/>
    <col min="10499" max="10499" width="6.28515625" style="131" bestFit="1" customWidth="1"/>
    <col min="10500" max="10500" width="7.5703125" style="131" bestFit="1" customWidth="1"/>
    <col min="10501" max="10501" width="12.7109375" style="131" bestFit="1" customWidth="1"/>
    <col min="10502" max="10502" width="16.28515625" style="131" bestFit="1" customWidth="1"/>
    <col min="10503" max="10752" width="9.140625" style="131"/>
    <col min="10753" max="10753" width="7.42578125" style="131" customWidth="1"/>
    <col min="10754" max="10754" width="64" style="131" bestFit="1" customWidth="1"/>
    <col min="10755" max="10755" width="6.28515625" style="131" bestFit="1" customWidth="1"/>
    <col min="10756" max="10756" width="7.5703125" style="131" bestFit="1" customWidth="1"/>
    <col min="10757" max="10757" width="12.7109375" style="131" bestFit="1" customWidth="1"/>
    <col min="10758" max="10758" width="16.28515625" style="131" bestFit="1" customWidth="1"/>
    <col min="10759" max="11008" width="9.140625" style="131"/>
    <col min="11009" max="11009" width="7.42578125" style="131" customWidth="1"/>
    <col min="11010" max="11010" width="64" style="131" bestFit="1" customWidth="1"/>
    <col min="11011" max="11011" width="6.28515625" style="131" bestFit="1" customWidth="1"/>
    <col min="11012" max="11012" width="7.5703125" style="131" bestFit="1" customWidth="1"/>
    <col min="11013" max="11013" width="12.7109375" style="131" bestFit="1" customWidth="1"/>
    <col min="11014" max="11014" width="16.28515625" style="131" bestFit="1" customWidth="1"/>
    <col min="11015" max="11264" width="9.140625" style="131"/>
    <col min="11265" max="11265" width="7.42578125" style="131" customWidth="1"/>
    <col min="11266" max="11266" width="64" style="131" bestFit="1" customWidth="1"/>
    <col min="11267" max="11267" width="6.28515625" style="131" bestFit="1" customWidth="1"/>
    <col min="11268" max="11268" width="7.5703125" style="131" bestFit="1" customWidth="1"/>
    <col min="11269" max="11269" width="12.7109375" style="131" bestFit="1" customWidth="1"/>
    <col min="11270" max="11270" width="16.28515625" style="131" bestFit="1" customWidth="1"/>
    <col min="11271" max="11520" width="9.140625" style="131"/>
    <col min="11521" max="11521" width="7.42578125" style="131" customWidth="1"/>
    <col min="11522" max="11522" width="64" style="131" bestFit="1" customWidth="1"/>
    <col min="11523" max="11523" width="6.28515625" style="131" bestFit="1" customWidth="1"/>
    <col min="11524" max="11524" width="7.5703125" style="131" bestFit="1" customWidth="1"/>
    <col min="11525" max="11525" width="12.7109375" style="131" bestFit="1" customWidth="1"/>
    <col min="11526" max="11526" width="16.28515625" style="131" bestFit="1" customWidth="1"/>
    <col min="11527" max="11776" width="9.140625" style="131"/>
    <col min="11777" max="11777" width="7.42578125" style="131" customWidth="1"/>
    <col min="11778" max="11778" width="64" style="131" bestFit="1" customWidth="1"/>
    <col min="11779" max="11779" width="6.28515625" style="131" bestFit="1" customWidth="1"/>
    <col min="11780" max="11780" width="7.5703125" style="131" bestFit="1" customWidth="1"/>
    <col min="11781" max="11781" width="12.7109375" style="131" bestFit="1" customWidth="1"/>
    <col min="11782" max="11782" width="16.28515625" style="131" bestFit="1" customWidth="1"/>
    <col min="11783" max="12032" width="9.140625" style="131"/>
    <col min="12033" max="12033" width="7.42578125" style="131" customWidth="1"/>
    <col min="12034" max="12034" width="64" style="131" bestFit="1" customWidth="1"/>
    <col min="12035" max="12035" width="6.28515625" style="131" bestFit="1" customWidth="1"/>
    <col min="12036" max="12036" width="7.5703125" style="131" bestFit="1" customWidth="1"/>
    <col min="12037" max="12037" width="12.7109375" style="131" bestFit="1" customWidth="1"/>
    <col min="12038" max="12038" width="16.28515625" style="131" bestFit="1" customWidth="1"/>
    <col min="12039" max="12288" width="9.140625" style="131"/>
    <col min="12289" max="12289" width="7.42578125" style="131" customWidth="1"/>
    <col min="12290" max="12290" width="64" style="131" bestFit="1" customWidth="1"/>
    <col min="12291" max="12291" width="6.28515625" style="131" bestFit="1" customWidth="1"/>
    <col min="12292" max="12292" width="7.5703125" style="131" bestFit="1" customWidth="1"/>
    <col min="12293" max="12293" width="12.7109375" style="131" bestFit="1" customWidth="1"/>
    <col min="12294" max="12294" width="16.28515625" style="131" bestFit="1" customWidth="1"/>
    <col min="12295" max="12544" width="9.140625" style="131"/>
    <col min="12545" max="12545" width="7.42578125" style="131" customWidth="1"/>
    <col min="12546" max="12546" width="64" style="131" bestFit="1" customWidth="1"/>
    <col min="12547" max="12547" width="6.28515625" style="131" bestFit="1" customWidth="1"/>
    <col min="12548" max="12548" width="7.5703125" style="131" bestFit="1" customWidth="1"/>
    <col min="12549" max="12549" width="12.7109375" style="131" bestFit="1" customWidth="1"/>
    <col min="12550" max="12550" width="16.28515625" style="131" bestFit="1" customWidth="1"/>
    <col min="12551" max="12800" width="9.140625" style="131"/>
    <col min="12801" max="12801" width="7.42578125" style="131" customWidth="1"/>
    <col min="12802" max="12802" width="64" style="131" bestFit="1" customWidth="1"/>
    <col min="12803" max="12803" width="6.28515625" style="131" bestFit="1" customWidth="1"/>
    <col min="12804" max="12804" width="7.5703125" style="131" bestFit="1" customWidth="1"/>
    <col min="12805" max="12805" width="12.7109375" style="131" bestFit="1" customWidth="1"/>
    <col min="12806" max="12806" width="16.28515625" style="131" bestFit="1" customWidth="1"/>
    <col min="12807" max="13056" width="9.140625" style="131"/>
    <col min="13057" max="13057" width="7.42578125" style="131" customWidth="1"/>
    <col min="13058" max="13058" width="64" style="131" bestFit="1" customWidth="1"/>
    <col min="13059" max="13059" width="6.28515625" style="131" bestFit="1" customWidth="1"/>
    <col min="13060" max="13060" width="7.5703125" style="131" bestFit="1" customWidth="1"/>
    <col min="13061" max="13061" width="12.7109375" style="131" bestFit="1" customWidth="1"/>
    <col min="13062" max="13062" width="16.28515625" style="131" bestFit="1" customWidth="1"/>
    <col min="13063" max="13312" width="9.140625" style="131"/>
    <col min="13313" max="13313" width="7.42578125" style="131" customWidth="1"/>
    <col min="13314" max="13314" width="64" style="131" bestFit="1" customWidth="1"/>
    <col min="13315" max="13315" width="6.28515625" style="131" bestFit="1" customWidth="1"/>
    <col min="13316" max="13316" width="7.5703125" style="131" bestFit="1" customWidth="1"/>
    <col min="13317" max="13317" width="12.7109375" style="131" bestFit="1" customWidth="1"/>
    <col min="13318" max="13318" width="16.28515625" style="131" bestFit="1" customWidth="1"/>
    <col min="13319" max="13568" width="9.140625" style="131"/>
    <col min="13569" max="13569" width="7.42578125" style="131" customWidth="1"/>
    <col min="13570" max="13570" width="64" style="131" bestFit="1" customWidth="1"/>
    <col min="13571" max="13571" width="6.28515625" style="131" bestFit="1" customWidth="1"/>
    <col min="13572" max="13572" width="7.5703125" style="131" bestFit="1" customWidth="1"/>
    <col min="13573" max="13573" width="12.7109375" style="131" bestFit="1" customWidth="1"/>
    <col min="13574" max="13574" width="16.28515625" style="131" bestFit="1" customWidth="1"/>
    <col min="13575" max="13824" width="9.140625" style="131"/>
    <col min="13825" max="13825" width="7.42578125" style="131" customWidth="1"/>
    <col min="13826" max="13826" width="64" style="131" bestFit="1" customWidth="1"/>
    <col min="13827" max="13827" width="6.28515625" style="131" bestFit="1" customWidth="1"/>
    <col min="13828" max="13828" width="7.5703125" style="131" bestFit="1" customWidth="1"/>
    <col min="13829" max="13829" width="12.7109375" style="131" bestFit="1" customWidth="1"/>
    <col min="13830" max="13830" width="16.28515625" style="131" bestFit="1" customWidth="1"/>
    <col min="13831" max="14080" width="9.140625" style="131"/>
    <col min="14081" max="14081" width="7.42578125" style="131" customWidth="1"/>
    <col min="14082" max="14082" width="64" style="131" bestFit="1" customWidth="1"/>
    <col min="14083" max="14083" width="6.28515625" style="131" bestFit="1" customWidth="1"/>
    <col min="14084" max="14084" width="7.5703125" style="131" bestFit="1" customWidth="1"/>
    <col min="14085" max="14085" width="12.7109375" style="131" bestFit="1" customWidth="1"/>
    <col min="14086" max="14086" width="16.28515625" style="131" bestFit="1" customWidth="1"/>
    <col min="14087" max="14336" width="9.140625" style="131"/>
    <col min="14337" max="14337" width="7.42578125" style="131" customWidth="1"/>
    <col min="14338" max="14338" width="64" style="131" bestFit="1" customWidth="1"/>
    <col min="14339" max="14339" width="6.28515625" style="131" bestFit="1" customWidth="1"/>
    <col min="14340" max="14340" width="7.5703125" style="131" bestFit="1" customWidth="1"/>
    <col min="14341" max="14341" width="12.7109375" style="131" bestFit="1" customWidth="1"/>
    <col min="14342" max="14342" width="16.28515625" style="131" bestFit="1" customWidth="1"/>
    <col min="14343" max="14592" width="9.140625" style="131"/>
    <col min="14593" max="14593" width="7.42578125" style="131" customWidth="1"/>
    <col min="14594" max="14594" width="64" style="131" bestFit="1" customWidth="1"/>
    <col min="14595" max="14595" width="6.28515625" style="131" bestFit="1" customWidth="1"/>
    <col min="14596" max="14596" width="7.5703125" style="131" bestFit="1" customWidth="1"/>
    <col min="14597" max="14597" width="12.7109375" style="131" bestFit="1" customWidth="1"/>
    <col min="14598" max="14598" width="16.28515625" style="131" bestFit="1" customWidth="1"/>
    <col min="14599" max="14848" width="9.140625" style="131"/>
    <col min="14849" max="14849" width="7.42578125" style="131" customWidth="1"/>
    <col min="14850" max="14850" width="64" style="131" bestFit="1" customWidth="1"/>
    <col min="14851" max="14851" width="6.28515625" style="131" bestFit="1" customWidth="1"/>
    <col min="14852" max="14852" width="7.5703125" style="131" bestFit="1" customWidth="1"/>
    <col min="14853" max="14853" width="12.7109375" style="131" bestFit="1" customWidth="1"/>
    <col min="14854" max="14854" width="16.28515625" style="131" bestFit="1" customWidth="1"/>
    <col min="14855" max="15104" width="9.140625" style="131"/>
    <col min="15105" max="15105" width="7.42578125" style="131" customWidth="1"/>
    <col min="15106" max="15106" width="64" style="131" bestFit="1" customWidth="1"/>
    <col min="15107" max="15107" width="6.28515625" style="131" bestFit="1" customWidth="1"/>
    <col min="15108" max="15108" width="7.5703125" style="131" bestFit="1" customWidth="1"/>
    <col min="15109" max="15109" width="12.7109375" style="131" bestFit="1" customWidth="1"/>
    <col min="15110" max="15110" width="16.28515625" style="131" bestFit="1" customWidth="1"/>
    <col min="15111" max="15360" width="9.140625" style="131"/>
    <col min="15361" max="15361" width="7.42578125" style="131" customWidth="1"/>
    <col min="15362" max="15362" width="64" style="131" bestFit="1" customWidth="1"/>
    <col min="15363" max="15363" width="6.28515625" style="131" bestFit="1" customWidth="1"/>
    <col min="15364" max="15364" width="7.5703125" style="131" bestFit="1" customWidth="1"/>
    <col min="15365" max="15365" width="12.7109375" style="131" bestFit="1" customWidth="1"/>
    <col min="15366" max="15366" width="16.28515625" style="131" bestFit="1" customWidth="1"/>
    <col min="15367" max="15616" width="9.140625" style="131"/>
    <col min="15617" max="15617" width="7.42578125" style="131" customWidth="1"/>
    <col min="15618" max="15618" width="64" style="131" bestFit="1" customWidth="1"/>
    <col min="15619" max="15619" width="6.28515625" style="131" bestFit="1" customWidth="1"/>
    <col min="15620" max="15620" width="7.5703125" style="131" bestFit="1" customWidth="1"/>
    <col min="15621" max="15621" width="12.7109375" style="131" bestFit="1" customWidth="1"/>
    <col min="15622" max="15622" width="16.28515625" style="131" bestFit="1" customWidth="1"/>
    <col min="15623" max="15872" width="9.140625" style="131"/>
    <col min="15873" max="15873" width="7.42578125" style="131" customWidth="1"/>
    <col min="15874" max="15874" width="64" style="131" bestFit="1" customWidth="1"/>
    <col min="15875" max="15875" width="6.28515625" style="131" bestFit="1" customWidth="1"/>
    <col min="15876" max="15876" width="7.5703125" style="131" bestFit="1" customWidth="1"/>
    <col min="15877" max="15877" width="12.7109375" style="131" bestFit="1" customWidth="1"/>
    <col min="15878" max="15878" width="16.28515625" style="131" bestFit="1" customWidth="1"/>
    <col min="15879" max="16128" width="9.140625" style="131"/>
    <col min="16129" max="16129" width="7.42578125" style="131" customWidth="1"/>
    <col min="16130" max="16130" width="64" style="131" bestFit="1" customWidth="1"/>
    <col min="16131" max="16131" width="6.28515625" style="131" bestFit="1" customWidth="1"/>
    <col min="16132" max="16132" width="7.5703125" style="131" bestFit="1" customWidth="1"/>
    <col min="16133" max="16133" width="12.7109375" style="131" bestFit="1" customWidth="1"/>
    <col min="16134" max="16134" width="16.28515625" style="131" bestFit="1" customWidth="1"/>
    <col min="16135" max="16384" width="9.140625" style="131"/>
  </cols>
  <sheetData>
    <row r="1" spans="1:6" s="25" customFormat="1" ht="28.5" customHeight="1">
      <c r="A1" s="772" t="s">
        <v>738</v>
      </c>
      <c r="B1" s="772"/>
      <c r="C1" s="772"/>
      <c r="D1" s="772"/>
      <c r="E1" s="772"/>
      <c r="F1" s="772"/>
    </row>
    <row r="2" spans="1:6" ht="15.75" thickBot="1">
      <c r="A2" s="773" t="s">
        <v>731</v>
      </c>
      <c r="B2" s="773"/>
      <c r="C2" s="773"/>
      <c r="D2" s="773"/>
      <c r="E2" s="773"/>
      <c r="F2" s="773"/>
    </row>
    <row r="3" spans="1:6" s="137" customFormat="1" ht="38.25" customHeight="1" thickTop="1" thickBot="1">
      <c r="A3" s="132" t="s">
        <v>304</v>
      </c>
      <c r="B3" s="133" t="s">
        <v>305</v>
      </c>
      <c r="C3" s="134" t="s">
        <v>306</v>
      </c>
      <c r="D3" s="134" t="s">
        <v>307</v>
      </c>
      <c r="E3" s="135" t="s">
        <v>308</v>
      </c>
      <c r="F3" s="136" t="s">
        <v>309</v>
      </c>
    </row>
    <row r="4" spans="1:6" ht="22.5" customHeight="1" thickTop="1">
      <c r="A4" s="138" t="s">
        <v>310</v>
      </c>
      <c r="B4" s="139" t="s">
        <v>311</v>
      </c>
      <c r="C4" s="140"/>
      <c r="D4" s="140"/>
      <c r="E4" s="141"/>
      <c r="F4" s="142"/>
    </row>
    <row r="5" spans="1:6" s="149" customFormat="1">
      <c r="A5" s="143">
        <v>1</v>
      </c>
      <c r="B5" s="144" t="s">
        <v>312</v>
      </c>
      <c r="C5" s="145"/>
      <c r="D5" s="146"/>
      <c r="E5" s="147"/>
      <c r="F5" s="148"/>
    </row>
    <row r="6" spans="1:6" s="149" customFormat="1" ht="15">
      <c r="A6" s="150"/>
      <c r="B6" s="144" t="s">
        <v>313</v>
      </c>
      <c r="C6" s="145"/>
      <c r="D6" s="146"/>
      <c r="E6" s="147"/>
      <c r="F6" s="148"/>
    </row>
    <row r="7" spans="1:6" s="149" customFormat="1" ht="15">
      <c r="A7" s="150"/>
      <c r="B7" s="144" t="s">
        <v>314</v>
      </c>
      <c r="C7" s="151">
        <v>2</v>
      </c>
      <c r="D7" s="152" t="s">
        <v>269</v>
      </c>
      <c r="E7" s="153"/>
      <c r="F7" s="154"/>
    </row>
    <row r="8" spans="1:6" s="149" customFormat="1" ht="15">
      <c r="A8" s="150"/>
      <c r="B8" s="144" t="s">
        <v>315</v>
      </c>
      <c r="C8" s="151">
        <f>C7</f>
        <v>2</v>
      </c>
      <c r="D8" s="152" t="str">
        <f>D7</f>
        <v>Set</v>
      </c>
      <c r="E8" s="153"/>
      <c r="F8" s="154"/>
    </row>
    <row r="9" spans="1:6" s="158" customFormat="1" ht="15">
      <c r="A9" s="160" t="s">
        <v>319</v>
      </c>
      <c r="B9" s="161" t="s">
        <v>349</v>
      </c>
      <c r="C9" s="156"/>
      <c r="D9" s="156"/>
      <c r="E9" s="153"/>
      <c r="F9" s="157"/>
    </row>
    <row r="10" spans="1:6" s="158" customFormat="1" ht="42.75">
      <c r="A10" s="162"/>
      <c r="B10" s="155" t="s">
        <v>350</v>
      </c>
      <c r="C10" s="163"/>
      <c r="D10" s="164"/>
      <c r="E10" s="164"/>
      <c r="F10" s="157"/>
    </row>
    <row r="11" spans="1:6">
      <c r="A11" s="165">
        <v>1</v>
      </c>
      <c r="B11" s="166" t="s">
        <v>320</v>
      </c>
      <c r="C11" s="167"/>
      <c r="D11" s="168"/>
      <c r="E11" s="147"/>
      <c r="F11" s="148"/>
    </row>
    <row r="12" spans="1:6">
      <c r="A12" s="169"/>
      <c r="B12" s="166" t="s">
        <v>321</v>
      </c>
      <c r="C12" s="167"/>
      <c r="D12" s="168"/>
      <c r="E12" s="147"/>
      <c r="F12" s="148"/>
    </row>
    <row r="13" spans="1:6">
      <c r="A13" s="170"/>
      <c r="B13" s="166" t="s">
        <v>322</v>
      </c>
      <c r="C13" s="167"/>
      <c r="D13" s="168"/>
      <c r="E13" s="171"/>
      <c r="F13" s="148"/>
    </row>
    <row r="14" spans="1:6">
      <c r="A14" s="170"/>
      <c r="B14" s="166" t="s">
        <v>323</v>
      </c>
      <c r="C14" s="167"/>
      <c r="D14" s="168"/>
      <c r="E14" s="171"/>
      <c r="F14" s="148"/>
    </row>
    <row r="15" spans="1:6">
      <c r="A15" s="170"/>
      <c r="B15" s="166" t="s">
        <v>324</v>
      </c>
      <c r="C15" s="167"/>
      <c r="D15" s="168"/>
      <c r="E15" s="171"/>
      <c r="F15" s="148"/>
    </row>
    <row r="16" spans="1:6" s="158" customFormat="1">
      <c r="A16" s="172"/>
      <c r="B16" s="173" t="s">
        <v>325</v>
      </c>
      <c r="C16" s="156">
        <v>4</v>
      </c>
      <c r="D16" s="174" t="s">
        <v>318</v>
      </c>
      <c r="E16" s="164"/>
      <c r="F16" s="159"/>
    </row>
    <row r="17" spans="1:6" s="158" customFormat="1">
      <c r="A17" s="172"/>
      <c r="B17" s="173" t="s">
        <v>326</v>
      </c>
      <c r="C17" s="156">
        <f>C16</f>
        <v>4</v>
      </c>
      <c r="D17" s="174" t="s">
        <v>318</v>
      </c>
      <c r="E17" s="164"/>
      <c r="F17" s="159"/>
    </row>
    <row r="18" spans="1:6" s="158" customFormat="1" ht="19.5" customHeight="1">
      <c r="A18" s="175">
        <v>2</v>
      </c>
      <c r="B18" s="176" t="s">
        <v>327</v>
      </c>
      <c r="C18" s="174"/>
      <c r="D18" s="177"/>
      <c r="E18" s="164"/>
      <c r="F18" s="159"/>
    </row>
    <row r="19" spans="1:6" s="158" customFormat="1">
      <c r="A19" s="178"/>
      <c r="B19" s="176" t="s">
        <v>328</v>
      </c>
      <c r="C19" s="174"/>
      <c r="D19" s="177"/>
      <c r="E19" s="164"/>
      <c r="F19" s="159"/>
    </row>
    <row r="20" spans="1:6" s="158" customFormat="1">
      <c r="A20" s="179"/>
      <c r="B20" s="176" t="s">
        <v>329</v>
      </c>
      <c r="C20" s="174"/>
      <c r="D20" s="174"/>
      <c r="E20" s="164"/>
      <c r="F20" s="159"/>
    </row>
    <row r="21" spans="1:6" s="158" customFormat="1">
      <c r="A21" s="179"/>
      <c r="B21" s="176" t="s">
        <v>330</v>
      </c>
      <c r="C21" s="174"/>
      <c r="D21" s="177"/>
      <c r="E21" s="164"/>
      <c r="F21" s="159"/>
    </row>
    <row r="22" spans="1:6" s="158" customFormat="1" ht="26.25" customHeight="1">
      <c r="A22" s="179"/>
      <c r="B22" s="176" t="s">
        <v>331</v>
      </c>
      <c r="C22" s="174"/>
      <c r="D22" s="177"/>
      <c r="E22" s="164"/>
      <c r="F22" s="159"/>
    </row>
    <row r="23" spans="1:6" s="158" customFormat="1">
      <c r="A23" s="178"/>
      <c r="B23" s="173" t="s">
        <v>325</v>
      </c>
      <c r="C23" s="151" t="s">
        <v>833</v>
      </c>
      <c r="D23" s="174" t="s">
        <v>318</v>
      </c>
      <c r="E23" s="164"/>
      <c r="F23" s="159"/>
    </row>
    <row r="24" spans="1:6" s="158" customFormat="1">
      <c r="A24" s="178"/>
      <c r="B24" s="173" t="s">
        <v>326</v>
      </c>
      <c r="C24" s="151" t="s">
        <v>833</v>
      </c>
      <c r="D24" s="174" t="s">
        <v>318</v>
      </c>
      <c r="E24" s="164"/>
      <c r="F24" s="159"/>
    </row>
    <row r="25" spans="1:6" s="158" customFormat="1" ht="15">
      <c r="A25" s="180" t="s">
        <v>332</v>
      </c>
      <c r="B25" s="181" t="s">
        <v>333</v>
      </c>
      <c r="C25" s="182"/>
      <c r="D25" s="153"/>
      <c r="E25" s="153"/>
      <c r="F25" s="159"/>
    </row>
    <row r="26" spans="1:6" s="158" customFormat="1" ht="28.5">
      <c r="A26" s="183">
        <v>1</v>
      </c>
      <c r="B26" s="184" t="s">
        <v>334</v>
      </c>
      <c r="C26" s="174"/>
      <c r="D26" s="177"/>
      <c r="E26" s="153"/>
      <c r="F26" s="159"/>
    </row>
    <row r="27" spans="1:6" s="158" customFormat="1">
      <c r="A27" s="178"/>
      <c r="B27" s="176" t="s">
        <v>335</v>
      </c>
      <c r="C27" s="182">
        <v>200</v>
      </c>
      <c r="D27" s="174" t="s">
        <v>336</v>
      </c>
      <c r="E27" s="153"/>
      <c r="F27" s="159"/>
    </row>
    <row r="28" spans="1:6" s="158" customFormat="1">
      <c r="A28" s="178"/>
      <c r="B28" s="176" t="s">
        <v>337</v>
      </c>
      <c r="C28" s="182">
        <f>C27</f>
        <v>200</v>
      </c>
      <c r="D28" s="174" t="s">
        <v>336</v>
      </c>
      <c r="E28" s="153"/>
      <c r="F28" s="159"/>
    </row>
    <row r="29" spans="1:6" s="158" customFormat="1">
      <c r="A29" s="175">
        <v>2</v>
      </c>
      <c r="B29" s="176" t="s">
        <v>338</v>
      </c>
      <c r="C29" s="174"/>
      <c r="D29" s="177"/>
      <c r="E29" s="153"/>
      <c r="F29" s="159"/>
    </row>
    <row r="30" spans="1:6" s="158" customFormat="1">
      <c r="A30" s="175"/>
      <c r="B30" s="176" t="s">
        <v>335</v>
      </c>
      <c r="C30" s="182">
        <v>50</v>
      </c>
      <c r="D30" s="174" t="s">
        <v>336</v>
      </c>
      <c r="E30" s="153"/>
      <c r="F30" s="159"/>
    </row>
    <row r="31" spans="1:6" s="158" customFormat="1">
      <c r="A31" s="175"/>
      <c r="B31" s="176" t="s">
        <v>337</v>
      </c>
      <c r="C31" s="182">
        <f>C30</f>
        <v>50</v>
      </c>
      <c r="D31" s="174" t="s">
        <v>336</v>
      </c>
      <c r="E31" s="153"/>
      <c r="F31" s="159"/>
    </row>
    <row r="32" spans="1:6" s="158" customFormat="1">
      <c r="A32" s="175">
        <v>3</v>
      </c>
      <c r="B32" s="185" t="s">
        <v>339</v>
      </c>
      <c r="C32" s="186"/>
      <c r="D32" s="187"/>
      <c r="E32" s="164"/>
      <c r="F32" s="159"/>
    </row>
    <row r="33" spans="1:6" s="158" customFormat="1">
      <c r="A33" s="188"/>
      <c r="B33" s="176" t="s">
        <v>340</v>
      </c>
      <c r="C33" s="182" t="s">
        <v>341</v>
      </c>
      <c r="D33" s="186" t="s">
        <v>342</v>
      </c>
      <c r="E33" s="153"/>
      <c r="F33" s="159"/>
    </row>
    <row r="34" spans="1:6" s="158" customFormat="1">
      <c r="A34" s="188"/>
      <c r="B34" s="176" t="s">
        <v>343</v>
      </c>
      <c r="C34" s="182" t="str">
        <f>C33</f>
        <v>R,O</v>
      </c>
      <c r="D34" s="186" t="s">
        <v>342</v>
      </c>
      <c r="E34" s="153"/>
      <c r="F34" s="159"/>
    </row>
    <row r="35" spans="1:6" s="158" customFormat="1" ht="28.5">
      <c r="A35" s="183">
        <v>4</v>
      </c>
      <c r="B35" s="155" t="s">
        <v>344</v>
      </c>
      <c r="C35" s="182"/>
      <c r="D35" s="189"/>
      <c r="E35" s="164"/>
      <c r="F35" s="157"/>
    </row>
    <row r="36" spans="1:6">
      <c r="A36" s="165"/>
      <c r="B36" s="144" t="s">
        <v>314</v>
      </c>
      <c r="C36" s="182" t="s">
        <v>341</v>
      </c>
      <c r="D36" s="152" t="s">
        <v>336</v>
      </c>
      <c r="E36" s="190"/>
      <c r="F36" s="154"/>
    </row>
    <row r="37" spans="1:6">
      <c r="A37" s="165"/>
      <c r="B37" s="144" t="s">
        <v>315</v>
      </c>
      <c r="C37" s="182" t="str">
        <f>C36</f>
        <v>R,O</v>
      </c>
      <c r="D37" s="152" t="s">
        <v>336</v>
      </c>
      <c r="E37" s="190"/>
      <c r="F37" s="154"/>
    </row>
    <row r="38" spans="1:6" ht="15">
      <c r="A38" s="191" t="s">
        <v>345</v>
      </c>
      <c r="B38" s="192" t="s">
        <v>346</v>
      </c>
      <c r="C38" s="193"/>
      <c r="D38" s="152"/>
      <c r="E38" s="147"/>
      <c r="F38" s="148"/>
    </row>
    <row r="39" spans="1:6" ht="42.75">
      <c r="A39" s="194">
        <v>1</v>
      </c>
      <c r="B39" s="195" t="s">
        <v>347</v>
      </c>
      <c r="C39" s="193"/>
      <c r="D39" s="146"/>
      <c r="E39" s="196"/>
      <c r="F39" s="148"/>
    </row>
    <row r="40" spans="1:6">
      <c r="A40" s="194"/>
      <c r="B40" s="144" t="s">
        <v>314</v>
      </c>
      <c r="C40" s="193">
        <v>2</v>
      </c>
      <c r="D40" s="193" t="s">
        <v>318</v>
      </c>
      <c r="E40" s="153"/>
      <c r="F40" s="154"/>
    </row>
    <row r="41" spans="1:6" ht="15" thickBot="1">
      <c r="A41" s="197"/>
      <c r="B41" s="198" t="s">
        <v>315</v>
      </c>
      <c r="C41" s="199">
        <f>C40</f>
        <v>2</v>
      </c>
      <c r="D41" s="199" t="s">
        <v>318</v>
      </c>
      <c r="E41" s="200"/>
      <c r="F41" s="154"/>
    </row>
    <row r="42" spans="1:6" s="205" customFormat="1" ht="31.5" thickTop="1" thickBot="1">
      <c r="A42" s="201" t="s">
        <v>166</v>
      </c>
      <c r="B42" s="202" t="s">
        <v>348</v>
      </c>
      <c r="C42" s="203"/>
      <c r="D42" s="203"/>
      <c r="E42" s="135"/>
      <c r="F42" s="204">
        <f>SUM(F4:F41)</f>
        <v>0</v>
      </c>
    </row>
    <row r="43" spans="1:6" ht="15" thickTop="1"/>
  </sheetData>
  <mergeCells count="2">
    <mergeCell ref="A1:F1"/>
    <mergeCell ref="A2:F2"/>
  </mergeCell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314"/>
  <sheetViews>
    <sheetView workbookViewId="0">
      <selection activeCell="B15" sqref="B15"/>
    </sheetView>
  </sheetViews>
  <sheetFormatPr defaultColWidth="9.140625" defaultRowHeight="12.75"/>
  <cols>
    <col min="1" max="1" width="5.7109375" style="225" customWidth="1"/>
    <col min="2" max="2" width="73.42578125" style="248" customWidth="1"/>
    <col min="3" max="3" width="11.140625" style="223" customWidth="1"/>
    <col min="4" max="4" width="12.7109375" style="223" customWidth="1"/>
    <col min="5" max="5" width="11.7109375" style="212" customWidth="1"/>
    <col min="6" max="6" width="13.140625" style="213" customWidth="1"/>
    <col min="7" max="7" width="14.28515625" style="218" customWidth="1"/>
    <col min="8" max="256" width="9.140625" style="212"/>
    <col min="257" max="257" width="5.7109375" style="212" customWidth="1"/>
    <col min="258" max="258" width="66.7109375" style="212" customWidth="1"/>
    <col min="259" max="259" width="11.140625" style="212" customWidth="1"/>
    <col min="260" max="260" width="12.7109375" style="212" customWidth="1"/>
    <col min="261" max="261" width="11.7109375" style="212" customWidth="1"/>
    <col min="262" max="262" width="13.140625" style="212" customWidth="1"/>
    <col min="263" max="263" width="14.28515625" style="212" customWidth="1"/>
    <col min="264" max="512" width="9.140625" style="212"/>
    <col min="513" max="513" width="5.7109375" style="212" customWidth="1"/>
    <col min="514" max="514" width="66.7109375" style="212" customWidth="1"/>
    <col min="515" max="515" width="11.140625" style="212" customWidth="1"/>
    <col min="516" max="516" width="12.7109375" style="212" customWidth="1"/>
    <col min="517" max="517" width="11.7109375" style="212" customWidth="1"/>
    <col min="518" max="518" width="13.140625" style="212" customWidth="1"/>
    <col min="519" max="519" width="14.28515625" style="212" customWidth="1"/>
    <col min="520" max="768" width="9.140625" style="212"/>
    <col min="769" max="769" width="5.7109375" style="212" customWidth="1"/>
    <col min="770" max="770" width="66.7109375" style="212" customWidth="1"/>
    <col min="771" max="771" width="11.140625" style="212" customWidth="1"/>
    <col min="772" max="772" width="12.7109375" style="212" customWidth="1"/>
    <col min="773" max="773" width="11.7109375" style="212" customWidth="1"/>
    <col min="774" max="774" width="13.140625" style="212" customWidth="1"/>
    <col min="775" max="775" width="14.28515625" style="212" customWidth="1"/>
    <col min="776" max="1024" width="9.140625" style="212"/>
    <col min="1025" max="1025" width="5.7109375" style="212" customWidth="1"/>
    <col min="1026" max="1026" width="66.7109375" style="212" customWidth="1"/>
    <col min="1027" max="1027" width="11.140625" style="212" customWidth="1"/>
    <col min="1028" max="1028" width="12.7109375" style="212" customWidth="1"/>
    <col min="1029" max="1029" width="11.7109375" style="212" customWidth="1"/>
    <col min="1030" max="1030" width="13.140625" style="212" customWidth="1"/>
    <col min="1031" max="1031" width="14.28515625" style="212" customWidth="1"/>
    <col min="1032" max="1280" width="9.140625" style="212"/>
    <col min="1281" max="1281" width="5.7109375" style="212" customWidth="1"/>
    <col min="1282" max="1282" width="66.7109375" style="212" customWidth="1"/>
    <col min="1283" max="1283" width="11.140625" style="212" customWidth="1"/>
    <col min="1284" max="1284" width="12.7109375" style="212" customWidth="1"/>
    <col min="1285" max="1285" width="11.7109375" style="212" customWidth="1"/>
    <col min="1286" max="1286" width="13.140625" style="212" customWidth="1"/>
    <col min="1287" max="1287" width="14.28515625" style="212" customWidth="1"/>
    <col min="1288" max="1536" width="9.140625" style="212"/>
    <col min="1537" max="1537" width="5.7109375" style="212" customWidth="1"/>
    <col min="1538" max="1538" width="66.7109375" style="212" customWidth="1"/>
    <col min="1539" max="1539" width="11.140625" style="212" customWidth="1"/>
    <col min="1540" max="1540" width="12.7109375" style="212" customWidth="1"/>
    <col min="1541" max="1541" width="11.7109375" style="212" customWidth="1"/>
    <col min="1542" max="1542" width="13.140625" style="212" customWidth="1"/>
    <col min="1543" max="1543" width="14.28515625" style="212" customWidth="1"/>
    <col min="1544" max="1792" width="9.140625" style="212"/>
    <col min="1793" max="1793" width="5.7109375" style="212" customWidth="1"/>
    <col min="1794" max="1794" width="66.7109375" style="212" customWidth="1"/>
    <col min="1795" max="1795" width="11.140625" style="212" customWidth="1"/>
    <col min="1796" max="1796" width="12.7109375" style="212" customWidth="1"/>
    <col min="1797" max="1797" width="11.7109375" style="212" customWidth="1"/>
    <col min="1798" max="1798" width="13.140625" style="212" customWidth="1"/>
    <col min="1799" max="1799" width="14.28515625" style="212" customWidth="1"/>
    <col min="1800" max="2048" width="9.140625" style="212"/>
    <col min="2049" max="2049" width="5.7109375" style="212" customWidth="1"/>
    <col min="2050" max="2050" width="66.7109375" style="212" customWidth="1"/>
    <col min="2051" max="2051" width="11.140625" style="212" customWidth="1"/>
    <col min="2052" max="2052" width="12.7109375" style="212" customWidth="1"/>
    <col min="2053" max="2053" width="11.7109375" style="212" customWidth="1"/>
    <col min="2054" max="2054" width="13.140625" style="212" customWidth="1"/>
    <col min="2055" max="2055" width="14.28515625" style="212" customWidth="1"/>
    <col min="2056" max="2304" width="9.140625" style="212"/>
    <col min="2305" max="2305" width="5.7109375" style="212" customWidth="1"/>
    <col min="2306" max="2306" width="66.7109375" style="212" customWidth="1"/>
    <col min="2307" max="2307" width="11.140625" style="212" customWidth="1"/>
    <col min="2308" max="2308" width="12.7109375" style="212" customWidth="1"/>
    <col min="2309" max="2309" width="11.7109375" style="212" customWidth="1"/>
    <col min="2310" max="2310" width="13.140625" style="212" customWidth="1"/>
    <col min="2311" max="2311" width="14.28515625" style="212" customWidth="1"/>
    <col min="2312" max="2560" width="9.140625" style="212"/>
    <col min="2561" max="2561" width="5.7109375" style="212" customWidth="1"/>
    <col min="2562" max="2562" width="66.7109375" style="212" customWidth="1"/>
    <col min="2563" max="2563" width="11.140625" style="212" customWidth="1"/>
    <col min="2564" max="2564" width="12.7109375" style="212" customWidth="1"/>
    <col min="2565" max="2565" width="11.7109375" style="212" customWidth="1"/>
    <col min="2566" max="2566" width="13.140625" style="212" customWidth="1"/>
    <col min="2567" max="2567" width="14.28515625" style="212" customWidth="1"/>
    <col min="2568" max="2816" width="9.140625" style="212"/>
    <col min="2817" max="2817" width="5.7109375" style="212" customWidth="1"/>
    <col min="2818" max="2818" width="66.7109375" style="212" customWidth="1"/>
    <col min="2819" max="2819" width="11.140625" style="212" customWidth="1"/>
    <col min="2820" max="2820" width="12.7109375" style="212" customWidth="1"/>
    <col min="2821" max="2821" width="11.7109375" style="212" customWidth="1"/>
    <col min="2822" max="2822" width="13.140625" style="212" customWidth="1"/>
    <col min="2823" max="2823" width="14.28515625" style="212" customWidth="1"/>
    <col min="2824" max="3072" width="9.140625" style="212"/>
    <col min="3073" max="3073" width="5.7109375" style="212" customWidth="1"/>
    <col min="3074" max="3074" width="66.7109375" style="212" customWidth="1"/>
    <col min="3075" max="3075" width="11.140625" style="212" customWidth="1"/>
    <col min="3076" max="3076" width="12.7109375" style="212" customWidth="1"/>
    <col min="3077" max="3077" width="11.7109375" style="212" customWidth="1"/>
    <col min="3078" max="3078" width="13.140625" style="212" customWidth="1"/>
    <col min="3079" max="3079" width="14.28515625" style="212" customWidth="1"/>
    <col min="3080" max="3328" width="9.140625" style="212"/>
    <col min="3329" max="3329" width="5.7109375" style="212" customWidth="1"/>
    <col min="3330" max="3330" width="66.7109375" style="212" customWidth="1"/>
    <col min="3331" max="3331" width="11.140625" style="212" customWidth="1"/>
    <col min="3332" max="3332" width="12.7109375" style="212" customWidth="1"/>
    <col min="3333" max="3333" width="11.7109375" style="212" customWidth="1"/>
    <col min="3334" max="3334" width="13.140625" style="212" customWidth="1"/>
    <col min="3335" max="3335" width="14.28515625" style="212" customWidth="1"/>
    <col min="3336" max="3584" width="9.140625" style="212"/>
    <col min="3585" max="3585" width="5.7109375" style="212" customWidth="1"/>
    <col min="3586" max="3586" width="66.7109375" style="212" customWidth="1"/>
    <col min="3587" max="3587" width="11.140625" style="212" customWidth="1"/>
    <col min="3588" max="3588" width="12.7109375" style="212" customWidth="1"/>
    <col min="3589" max="3589" width="11.7109375" style="212" customWidth="1"/>
    <col min="3590" max="3590" width="13.140625" style="212" customWidth="1"/>
    <col min="3591" max="3591" width="14.28515625" style="212" customWidth="1"/>
    <col min="3592" max="3840" width="9.140625" style="212"/>
    <col min="3841" max="3841" width="5.7109375" style="212" customWidth="1"/>
    <col min="3842" max="3842" width="66.7109375" style="212" customWidth="1"/>
    <col min="3843" max="3843" width="11.140625" style="212" customWidth="1"/>
    <col min="3844" max="3844" width="12.7109375" style="212" customWidth="1"/>
    <col min="3845" max="3845" width="11.7109375" style="212" customWidth="1"/>
    <col min="3846" max="3846" width="13.140625" style="212" customWidth="1"/>
    <col min="3847" max="3847" width="14.28515625" style="212" customWidth="1"/>
    <col min="3848" max="4096" width="9.140625" style="212"/>
    <col min="4097" max="4097" width="5.7109375" style="212" customWidth="1"/>
    <col min="4098" max="4098" width="66.7109375" style="212" customWidth="1"/>
    <col min="4099" max="4099" width="11.140625" style="212" customWidth="1"/>
    <col min="4100" max="4100" width="12.7109375" style="212" customWidth="1"/>
    <col min="4101" max="4101" width="11.7109375" style="212" customWidth="1"/>
    <col min="4102" max="4102" width="13.140625" style="212" customWidth="1"/>
    <col min="4103" max="4103" width="14.28515625" style="212" customWidth="1"/>
    <col min="4104" max="4352" width="9.140625" style="212"/>
    <col min="4353" max="4353" width="5.7109375" style="212" customWidth="1"/>
    <col min="4354" max="4354" width="66.7109375" style="212" customWidth="1"/>
    <col min="4355" max="4355" width="11.140625" style="212" customWidth="1"/>
    <col min="4356" max="4356" width="12.7109375" style="212" customWidth="1"/>
    <col min="4357" max="4357" width="11.7109375" style="212" customWidth="1"/>
    <col min="4358" max="4358" width="13.140625" style="212" customWidth="1"/>
    <col min="4359" max="4359" width="14.28515625" style="212" customWidth="1"/>
    <col min="4360" max="4608" width="9.140625" style="212"/>
    <col min="4609" max="4609" width="5.7109375" style="212" customWidth="1"/>
    <col min="4610" max="4610" width="66.7109375" style="212" customWidth="1"/>
    <col min="4611" max="4611" width="11.140625" style="212" customWidth="1"/>
    <col min="4612" max="4612" width="12.7109375" style="212" customWidth="1"/>
    <col min="4613" max="4613" width="11.7109375" style="212" customWidth="1"/>
    <col min="4614" max="4614" width="13.140625" style="212" customWidth="1"/>
    <col min="4615" max="4615" width="14.28515625" style="212" customWidth="1"/>
    <col min="4616" max="4864" width="9.140625" style="212"/>
    <col min="4865" max="4865" width="5.7109375" style="212" customWidth="1"/>
    <col min="4866" max="4866" width="66.7109375" style="212" customWidth="1"/>
    <col min="4867" max="4867" width="11.140625" style="212" customWidth="1"/>
    <col min="4868" max="4868" width="12.7109375" style="212" customWidth="1"/>
    <col min="4869" max="4869" width="11.7109375" style="212" customWidth="1"/>
    <col min="4870" max="4870" width="13.140625" style="212" customWidth="1"/>
    <col min="4871" max="4871" width="14.28515625" style="212" customWidth="1"/>
    <col min="4872" max="5120" width="9.140625" style="212"/>
    <col min="5121" max="5121" width="5.7109375" style="212" customWidth="1"/>
    <col min="5122" max="5122" width="66.7109375" style="212" customWidth="1"/>
    <col min="5123" max="5123" width="11.140625" style="212" customWidth="1"/>
    <col min="5124" max="5124" width="12.7109375" style="212" customWidth="1"/>
    <col min="5125" max="5125" width="11.7109375" style="212" customWidth="1"/>
    <col min="5126" max="5126" width="13.140625" style="212" customWidth="1"/>
    <col min="5127" max="5127" width="14.28515625" style="212" customWidth="1"/>
    <col min="5128" max="5376" width="9.140625" style="212"/>
    <col min="5377" max="5377" width="5.7109375" style="212" customWidth="1"/>
    <col min="5378" max="5378" width="66.7109375" style="212" customWidth="1"/>
    <col min="5379" max="5379" width="11.140625" style="212" customWidth="1"/>
    <col min="5380" max="5380" width="12.7109375" style="212" customWidth="1"/>
    <col min="5381" max="5381" width="11.7109375" style="212" customWidth="1"/>
    <col min="5382" max="5382" width="13.140625" style="212" customWidth="1"/>
    <col min="5383" max="5383" width="14.28515625" style="212" customWidth="1"/>
    <col min="5384" max="5632" width="9.140625" style="212"/>
    <col min="5633" max="5633" width="5.7109375" style="212" customWidth="1"/>
    <col min="5634" max="5634" width="66.7109375" style="212" customWidth="1"/>
    <col min="5635" max="5635" width="11.140625" style="212" customWidth="1"/>
    <col min="5636" max="5636" width="12.7109375" style="212" customWidth="1"/>
    <col min="5637" max="5637" width="11.7109375" style="212" customWidth="1"/>
    <col min="5638" max="5638" width="13.140625" style="212" customWidth="1"/>
    <col min="5639" max="5639" width="14.28515625" style="212" customWidth="1"/>
    <col min="5640" max="5888" width="9.140625" style="212"/>
    <col min="5889" max="5889" width="5.7109375" style="212" customWidth="1"/>
    <col min="5890" max="5890" width="66.7109375" style="212" customWidth="1"/>
    <col min="5891" max="5891" width="11.140625" style="212" customWidth="1"/>
    <col min="5892" max="5892" width="12.7109375" style="212" customWidth="1"/>
    <col min="5893" max="5893" width="11.7109375" style="212" customWidth="1"/>
    <col min="5894" max="5894" width="13.140625" style="212" customWidth="1"/>
    <col min="5895" max="5895" width="14.28515625" style="212" customWidth="1"/>
    <col min="5896" max="6144" width="9.140625" style="212"/>
    <col min="6145" max="6145" width="5.7109375" style="212" customWidth="1"/>
    <col min="6146" max="6146" width="66.7109375" style="212" customWidth="1"/>
    <col min="6147" max="6147" width="11.140625" style="212" customWidth="1"/>
    <col min="6148" max="6148" width="12.7109375" style="212" customWidth="1"/>
    <col min="6149" max="6149" width="11.7109375" style="212" customWidth="1"/>
    <col min="6150" max="6150" width="13.140625" style="212" customWidth="1"/>
    <col min="6151" max="6151" width="14.28515625" style="212" customWidth="1"/>
    <col min="6152" max="6400" width="9.140625" style="212"/>
    <col min="6401" max="6401" width="5.7109375" style="212" customWidth="1"/>
    <col min="6402" max="6402" width="66.7109375" style="212" customWidth="1"/>
    <col min="6403" max="6403" width="11.140625" style="212" customWidth="1"/>
    <col min="6404" max="6404" width="12.7109375" style="212" customWidth="1"/>
    <col min="6405" max="6405" width="11.7109375" style="212" customWidth="1"/>
    <col min="6406" max="6406" width="13.140625" style="212" customWidth="1"/>
    <col min="6407" max="6407" width="14.28515625" style="212" customWidth="1"/>
    <col min="6408" max="6656" width="9.140625" style="212"/>
    <col min="6657" max="6657" width="5.7109375" style="212" customWidth="1"/>
    <col min="6658" max="6658" width="66.7109375" style="212" customWidth="1"/>
    <col min="6659" max="6659" width="11.140625" style="212" customWidth="1"/>
    <col min="6660" max="6660" width="12.7109375" style="212" customWidth="1"/>
    <col min="6661" max="6661" width="11.7109375" style="212" customWidth="1"/>
    <col min="6662" max="6662" width="13.140625" style="212" customWidth="1"/>
    <col min="6663" max="6663" width="14.28515625" style="212" customWidth="1"/>
    <col min="6664" max="6912" width="9.140625" style="212"/>
    <col min="6913" max="6913" width="5.7109375" style="212" customWidth="1"/>
    <col min="6914" max="6914" width="66.7109375" style="212" customWidth="1"/>
    <col min="6915" max="6915" width="11.140625" style="212" customWidth="1"/>
    <col min="6916" max="6916" width="12.7109375" style="212" customWidth="1"/>
    <col min="6917" max="6917" width="11.7109375" style="212" customWidth="1"/>
    <col min="6918" max="6918" width="13.140625" style="212" customWidth="1"/>
    <col min="6919" max="6919" width="14.28515625" style="212" customWidth="1"/>
    <col min="6920" max="7168" width="9.140625" style="212"/>
    <col min="7169" max="7169" width="5.7109375" style="212" customWidth="1"/>
    <col min="7170" max="7170" width="66.7109375" style="212" customWidth="1"/>
    <col min="7171" max="7171" width="11.140625" style="212" customWidth="1"/>
    <col min="7172" max="7172" width="12.7109375" style="212" customWidth="1"/>
    <col min="7173" max="7173" width="11.7109375" style="212" customWidth="1"/>
    <col min="7174" max="7174" width="13.140625" style="212" customWidth="1"/>
    <col min="7175" max="7175" width="14.28515625" style="212" customWidth="1"/>
    <col min="7176" max="7424" width="9.140625" style="212"/>
    <col min="7425" max="7425" width="5.7109375" style="212" customWidth="1"/>
    <col min="7426" max="7426" width="66.7109375" style="212" customWidth="1"/>
    <col min="7427" max="7427" width="11.140625" style="212" customWidth="1"/>
    <col min="7428" max="7428" width="12.7109375" style="212" customWidth="1"/>
    <col min="7429" max="7429" width="11.7109375" style="212" customWidth="1"/>
    <col min="7430" max="7430" width="13.140625" style="212" customWidth="1"/>
    <col min="7431" max="7431" width="14.28515625" style="212" customWidth="1"/>
    <col min="7432" max="7680" width="9.140625" style="212"/>
    <col min="7681" max="7681" width="5.7109375" style="212" customWidth="1"/>
    <col min="7682" max="7682" width="66.7109375" style="212" customWidth="1"/>
    <col min="7683" max="7683" width="11.140625" style="212" customWidth="1"/>
    <col min="7684" max="7684" width="12.7109375" style="212" customWidth="1"/>
    <col min="7685" max="7685" width="11.7109375" style="212" customWidth="1"/>
    <col min="7686" max="7686" width="13.140625" style="212" customWidth="1"/>
    <col min="7687" max="7687" width="14.28515625" style="212" customWidth="1"/>
    <col min="7688" max="7936" width="9.140625" style="212"/>
    <col min="7937" max="7937" width="5.7109375" style="212" customWidth="1"/>
    <col min="7938" max="7938" width="66.7109375" style="212" customWidth="1"/>
    <col min="7939" max="7939" width="11.140625" style="212" customWidth="1"/>
    <col min="7940" max="7940" width="12.7109375" style="212" customWidth="1"/>
    <col min="7941" max="7941" width="11.7109375" style="212" customWidth="1"/>
    <col min="7942" max="7942" width="13.140625" style="212" customWidth="1"/>
    <col min="7943" max="7943" width="14.28515625" style="212" customWidth="1"/>
    <col min="7944" max="8192" width="9.140625" style="212"/>
    <col min="8193" max="8193" width="5.7109375" style="212" customWidth="1"/>
    <col min="8194" max="8194" width="66.7109375" style="212" customWidth="1"/>
    <col min="8195" max="8195" width="11.140625" style="212" customWidth="1"/>
    <col min="8196" max="8196" width="12.7109375" style="212" customWidth="1"/>
    <col min="8197" max="8197" width="11.7109375" style="212" customWidth="1"/>
    <col min="8198" max="8198" width="13.140625" style="212" customWidth="1"/>
    <col min="8199" max="8199" width="14.28515625" style="212" customWidth="1"/>
    <col min="8200" max="8448" width="9.140625" style="212"/>
    <col min="8449" max="8449" width="5.7109375" style="212" customWidth="1"/>
    <col min="8450" max="8450" width="66.7109375" style="212" customWidth="1"/>
    <col min="8451" max="8451" width="11.140625" style="212" customWidth="1"/>
    <col min="8452" max="8452" width="12.7109375" style="212" customWidth="1"/>
    <col min="8453" max="8453" width="11.7109375" style="212" customWidth="1"/>
    <col min="8454" max="8454" width="13.140625" style="212" customWidth="1"/>
    <col min="8455" max="8455" width="14.28515625" style="212" customWidth="1"/>
    <col min="8456" max="8704" width="9.140625" style="212"/>
    <col min="8705" max="8705" width="5.7109375" style="212" customWidth="1"/>
    <col min="8706" max="8706" width="66.7109375" style="212" customWidth="1"/>
    <col min="8707" max="8707" width="11.140625" style="212" customWidth="1"/>
    <col min="8708" max="8708" width="12.7109375" style="212" customWidth="1"/>
    <col min="8709" max="8709" width="11.7109375" style="212" customWidth="1"/>
    <col min="8710" max="8710" width="13.140625" style="212" customWidth="1"/>
    <col min="8711" max="8711" width="14.28515625" style="212" customWidth="1"/>
    <col min="8712" max="8960" width="9.140625" style="212"/>
    <col min="8961" max="8961" width="5.7109375" style="212" customWidth="1"/>
    <col min="8962" max="8962" width="66.7109375" style="212" customWidth="1"/>
    <col min="8963" max="8963" width="11.140625" style="212" customWidth="1"/>
    <col min="8964" max="8964" width="12.7109375" style="212" customWidth="1"/>
    <col min="8965" max="8965" width="11.7109375" style="212" customWidth="1"/>
    <col min="8966" max="8966" width="13.140625" style="212" customWidth="1"/>
    <col min="8967" max="8967" width="14.28515625" style="212" customWidth="1"/>
    <col min="8968" max="9216" width="9.140625" style="212"/>
    <col min="9217" max="9217" width="5.7109375" style="212" customWidth="1"/>
    <col min="9218" max="9218" width="66.7109375" style="212" customWidth="1"/>
    <col min="9219" max="9219" width="11.140625" style="212" customWidth="1"/>
    <col min="9220" max="9220" width="12.7109375" style="212" customWidth="1"/>
    <col min="9221" max="9221" width="11.7109375" style="212" customWidth="1"/>
    <col min="9222" max="9222" width="13.140625" style="212" customWidth="1"/>
    <col min="9223" max="9223" width="14.28515625" style="212" customWidth="1"/>
    <col min="9224" max="9472" width="9.140625" style="212"/>
    <col min="9473" max="9473" width="5.7109375" style="212" customWidth="1"/>
    <col min="9474" max="9474" width="66.7109375" style="212" customWidth="1"/>
    <col min="9475" max="9475" width="11.140625" style="212" customWidth="1"/>
    <col min="9476" max="9476" width="12.7109375" style="212" customWidth="1"/>
    <col min="9477" max="9477" width="11.7109375" style="212" customWidth="1"/>
    <col min="9478" max="9478" width="13.140625" style="212" customWidth="1"/>
    <col min="9479" max="9479" width="14.28515625" style="212" customWidth="1"/>
    <col min="9480" max="9728" width="9.140625" style="212"/>
    <col min="9729" max="9729" width="5.7109375" style="212" customWidth="1"/>
    <col min="9730" max="9730" width="66.7109375" style="212" customWidth="1"/>
    <col min="9731" max="9731" width="11.140625" style="212" customWidth="1"/>
    <col min="9732" max="9732" width="12.7109375" style="212" customWidth="1"/>
    <col min="9733" max="9733" width="11.7109375" style="212" customWidth="1"/>
    <col min="9734" max="9734" width="13.140625" style="212" customWidth="1"/>
    <col min="9735" max="9735" width="14.28515625" style="212" customWidth="1"/>
    <col min="9736" max="9984" width="9.140625" style="212"/>
    <col min="9985" max="9985" width="5.7109375" style="212" customWidth="1"/>
    <col min="9986" max="9986" width="66.7109375" style="212" customWidth="1"/>
    <col min="9987" max="9987" width="11.140625" style="212" customWidth="1"/>
    <col min="9988" max="9988" width="12.7109375" style="212" customWidth="1"/>
    <col min="9989" max="9989" width="11.7109375" style="212" customWidth="1"/>
    <col min="9990" max="9990" width="13.140625" style="212" customWidth="1"/>
    <col min="9991" max="9991" width="14.28515625" style="212" customWidth="1"/>
    <col min="9992" max="10240" width="9.140625" style="212"/>
    <col min="10241" max="10241" width="5.7109375" style="212" customWidth="1"/>
    <col min="10242" max="10242" width="66.7109375" style="212" customWidth="1"/>
    <col min="10243" max="10243" width="11.140625" style="212" customWidth="1"/>
    <col min="10244" max="10244" width="12.7109375" style="212" customWidth="1"/>
    <col min="10245" max="10245" width="11.7109375" style="212" customWidth="1"/>
    <col min="10246" max="10246" width="13.140625" style="212" customWidth="1"/>
    <col min="10247" max="10247" width="14.28515625" style="212" customWidth="1"/>
    <col min="10248" max="10496" width="9.140625" style="212"/>
    <col min="10497" max="10497" width="5.7109375" style="212" customWidth="1"/>
    <col min="10498" max="10498" width="66.7109375" style="212" customWidth="1"/>
    <col min="10499" max="10499" width="11.140625" style="212" customWidth="1"/>
    <col min="10500" max="10500" width="12.7109375" style="212" customWidth="1"/>
    <col min="10501" max="10501" width="11.7109375" style="212" customWidth="1"/>
    <col min="10502" max="10502" width="13.140625" style="212" customWidth="1"/>
    <col min="10503" max="10503" width="14.28515625" style="212" customWidth="1"/>
    <col min="10504" max="10752" width="9.140625" style="212"/>
    <col min="10753" max="10753" width="5.7109375" style="212" customWidth="1"/>
    <col min="10754" max="10754" width="66.7109375" style="212" customWidth="1"/>
    <col min="10755" max="10755" width="11.140625" style="212" customWidth="1"/>
    <col min="10756" max="10756" width="12.7109375" style="212" customWidth="1"/>
    <col min="10757" max="10757" width="11.7109375" style="212" customWidth="1"/>
    <col min="10758" max="10758" width="13.140625" style="212" customWidth="1"/>
    <col min="10759" max="10759" width="14.28515625" style="212" customWidth="1"/>
    <col min="10760" max="11008" width="9.140625" style="212"/>
    <col min="11009" max="11009" width="5.7109375" style="212" customWidth="1"/>
    <col min="11010" max="11010" width="66.7109375" style="212" customWidth="1"/>
    <col min="11011" max="11011" width="11.140625" style="212" customWidth="1"/>
    <col min="11012" max="11012" width="12.7109375" style="212" customWidth="1"/>
    <col min="11013" max="11013" width="11.7109375" style="212" customWidth="1"/>
    <col min="11014" max="11014" width="13.140625" style="212" customWidth="1"/>
    <col min="11015" max="11015" width="14.28515625" style="212" customWidth="1"/>
    <col min="11016" max="11264" width="9.140625" style="212"/>
    <col min="11265" max="11265" width="5.7109375" style="212" customWidth="1"/>
    <col min="11266" max="11266" width="66.7109375" style="212" customWidth="1"/>
    <col min="11267" max="11267" width="11.140625" style="212" customWidth="1"/>
    <col min="11268" max="11268" width="12.7109375" style="212" customWidth="1"/>
    <col min="11269" max="11269" width="11.7109375" style="212" customWidth="1"/>
    <col min="11270" max="11270" width="13.140625" style="212" customWidth="1"/>
    <col min="11271" max="11271" width="14.28515625" style="212" customWidth="1"/>
    <col min="11272" max="11520" width="9.140625" style="212"/>
    <col min="11521" max="11521" width="5.7109375" style="212" customWidth="1"/>
    <col min="11522" max="11522" width="66.7109375" style="212" customWidth="1"/>
    <col min="11523" max="11523" width="11.140625" style="212" customWidth="1"/>
    <col min="11524" max="11524" width="12.7109375" style="212" customWidth="1"/>
    <col min="11525" max="11525" width="11.7109375" style="212" customWidth="1"/>
    <col min="11526" max="11526" width="13.140625" style="212" customWidth="1"/>
    <col min="11527" max="11527" width="14.28515625" style="212" customWidth="1"/>
    <col min="11528" max="11776" width="9.140625" style="212"/>
    <col min="11777" max="11777" width="5.7109375" style="212" customWidth="1"/>
    <col min="11778" max="11778" width="66.7109375" style="212" customWidth="1"/>
    <col min="11779" max="11779" width="11.140625" style="212" customWidth="1"/>
    <col min="11780" max="11780" width="12.7109375" style="212" customWidth="1"/>
    <col min="11781" max="11781" width="11.7109375" style="212" customWidth="1"/>
    <col min="11782" max="11782" width="13.140625" style="212" customWidth="1"/>
    <col min="11783" max="11783" width="14.28515625" style="212" customWidth="1"/>
    <col min="11784" max="12032" width="9.140625" style="212"/>
    <col min="12033" max="12033" width="5.7109375" style="212" customWidth="1"/>
    <col min="12034" max="12034" width="66.7109375" style="212" customWidth="1"/>
    <col min="12035" max="12035" width="11.140625" style="212" customWidth="1"/>
    <col min="12036" max="12036" width="12.7109375" style="212" customWidth="1"/>
    <col min="12037" max="12037" width="11.7109375" style="212" customWidth="1"/>
    <col min="12038" max="12038" width="13.140625" style="212" customWidth="1"/>
    <col min="12039" max="12039" width="14.28515625" style="212" customWidth="1"/>
    <col min="12040" max="12288" width="9.140625" style="212"/>
    <col min="12289" max="12289" width="5.7109375" style="212" customWidth="1"/>
    <col min="12290" max="12290" width="66.7109375" style="212" customWidth="1"/>
    <col min="12291" max="12291" width="11.140625" style="212" customWidth="1"/>
    <col min="12292" max="12292" width="12.7109375" style="212" customWidth="1"/>
    <col min="12293" max="12293" width="11.7109375" style="212" customWidth="1"/>
    <col min="12294" max="12294" width="13.140625" style="212" customWidth="1"/>
    <col min="12295" max="12295" width="14.28515625" style="212" customWidth="1"/>
    <col min="12296" max="12544" width="9.140625" style="212"/>
    <col min="12545" max="12545" width="5.7109375" style="212" customWidth="1"/>
    <col min="12546" max="12546" width="66.7109375" style="212" customWidth="1"/>
    <col min="12547" max="12547" width="11.140625" style="212" customWidth="1"/>
    <col min="12548" max="12548" width="12.7109375" style="212" customWidth="1"/>
    <col min="12549" max="12549" width="11.7109375" style="212" customWidth="1"/>
    <col min="12550" max="12550" width="13.140625" style="212" customWidth="1"/>
    <col min="12551" max="12551" width="14.28515625" style="212" customWidth="1"/>
    <col min="12552" max="12800" width="9.140625" style="212"/>
    <col min="12801" max="12801" width="5.7109375" style="212" customWidth="1"/>
    <col min="12802" max="12802" width="66.7109375" style="212" customWidth="1"/>
    <col min="12803" max="12803" width="11.140625" style="212" customWidth="1"/>
    <col min="12804" max="12804" width="12.7109375" style="212" customWidth="1"/>
    <col min="12805" max="12805" width="11.7109375" style="212" customWidth="1"/>
    <col min="12806" max="12806" width="13.140625" style="212" customWidth="1"/>
    <col min="12807" max="12807" width="14.28515625" style="212" customWidth="1"/>
    <col min="12808" max="13056" width="9.140625" style="212"/>
    <col min="13057" max="13057" width="5.7109375" style="212" customWidth="1"/>
    <col min="13058" max="13058" width="66.7109375" style="212" customWidth="1"/>
    <col min="13059" max="13059" width="11.140625" style="212" customWidth="1"/>
    <col min="13060" max="13060" width="12.7109375" style="212" customWidth="1"/>
    <col min="13061" max="13061" width="11.7109375" style="212" customWidth="1"/>
    <col min="13062" max="13062" width="13.140625" style="212" customWidth="1"/>
    <col min="13063" max="13063" width="14.28515625" style="212" customWidth="1"/>
    <col min="13064" max="13312" width="9.140625" style="212"/>
    <col min="13313" max="13313" width="5.7109375" style="212" customWidth="1"/>
    <col min="13314" max="13314" width="66.7109375" style="212" customWidth="1"/>
    <col min="13315" max="13315" width="11.140625" style="212" customWidth="1"/>
    <col min="13316" max="13316" width="12.7109375" style="212" customWidth="1"/>
    <col min="13317" max="13317" width="11.7109375" style="212" customWidth="1"/>
    <col min="13318" max="13318" width="13.140625" style="212" customWidth="1"/>
    <col min="13319" max="13319" width="14.28515625" style="212" customWidth="1"/>
    <col min="13320" max="13568" width="9.140625" style="212"/>
    <col min="13569" max="13569" width="5.7109375" style="212" customWidth="1"/>
    <col min="13570" max="13570" width="66.7109375" style="212" customWidth="1"/>
    <col min="13571" max="13571" width="11.140625" style="212" customWidth="1"/>
    <col min="13572" max="13572" width="12.7109375" style="212" customWidth="1"/>
    <col min="13573" max="13573" width="11.7109375" style="212" customWidth="1"/>
    <col min="13574" max="13574" width="13.140625" style="212" customWidth="1"/>
    <col min="13575" max="13575" width="14.28515625" style="212" customWidth="1"/>
    <col min="13576" max="13824" width="9.140625" style="212"/>
    <col min="13825" max="13825" width="5.7109375" style="212" customWidth="1"/>
    <col min="13826" max="13826" width="66.7109375" style="212" customWidth="1"/>
    <col min="13827" max="13827" width="11.140625" style="212" customWidth="1"/>
    <col min="13828" max="13828" width="12.7109375" style="212" customWidth="1"/>
    <col min="13829" max="13829" width="11.7109375" style="212" customWidth="1"/>
    <col min="13830" max="13830" width="13.140625" style="212" customWidth="1"/>
    <col min="13831" max="13831" width="14.28515625" style="212" customWidth="1"/>
    <col min="13832" max="14080" width="9.140625" style="212"/>
    <col min="14081" max="14081" width="5.7109375" style="212" customWidth="1"/>
    <col min="14082" max="14082" width="66.7109375" style="212" customWidth="1"/>
    <col min="14083" max="14083" width="11.140625" style="212" customWidth="1"/>
    <col min="14084" max="14084" width="12.7109375" style="212" customWidth="1"/>
    <col min="14085" max="14085" width="11.7109375" style="212" customWidth="1"/>
    <col min="14086" max="14086" width="13.140625" style="212" customWidth="1"/>
    <col min="14087" max="14087" width="14.28515625" style="212" customWidth="1"/>
    <col min="14088" max="14336" width="9.140625" style="212"/>
    <col min="14337" max="14337" width="5.7109375" style="212" customWidth="1"/>
    <col min="14338" max="14338" width="66.7109375" style="212" customWidth="1"/>
    <col min="14339" max="14339" width="11.140625" style="212" customWidth="1"/>
    <col min="14340" max="14340" width="12.7109375" style="212" customWidth="1"/>
    <col min="14341" max="14341" width="11.7109375" style="212" customWidth="1"/>
    <col min="14342" max="14342" width="13.140625" style="212" customWidth="1"/>
    <col min="14343" max="14343" width="14.28515625" style="212" customWidth="1"/>
    <col min="14344" max="14592" width="9.140625" style="212"/>
    <col min="14593" max="14593" width="5.7109375" style="212" customWidth="1"/>
    <col min="14594" max="14594" width="66.7109375" style="212" customWidth="1"/>
    <col min="14595" max="14595" width="11.140625" style="212" customWidth="1"/>
    <col min="14596" max="14596" width="12.7109375" style="212" customWidth="1"/>
    <col min="14597" max="14597" width="11.7109375" style="212" customWidth="1"/>
    <col min="14598" max="14598" width="13.140625" style="212" customWidth="1"/>
    <col min="14599" max="14599" width="14.28515625" style="212" customWidth="1"/>
    <col min="14600" max="14848" width="9.140625" style="212"/>
    <col min="14849" max="14849" width="5.7109375" style="212" customWidth="1"/>
    <col min="14850" max="14850" width="66.7109375" style="212" customWidth="1"/>
    <col min="14851" max="14851" width="11.140625" style="212" customWidth="1"/>
    <col min="14852" max="14852" width="12.7109375" style="212" customWidth="1"/>
    <col min="14853" max="14853" width="11.7109375" style="212" customWidth="1"/>
    <col min="14854" max="14854" width="13.140625" style="212" customWidth="1"/>
    <col min="14855" max="14855" width="14.28515625" style="212" customWidth="1"/>
    <col min="14856" max="15104" width="9.140625" style="212"/>
    <col min="15105" max="15105" width="5.7109375" style="212" customWidth="1"/>
    <col min="15106" max="15106" width="66.7109375" style="212" customWidth="1"/>
    <col min="15107" max="15107" width="11.140625" style="212" customWidth="1"/>
    <col min="15108" max="15108" width="12.7109375" style="212" customWidth="1"/>
    <col min="15109" max="15109" width="11.7109375" style="212" customWidth="1"/>
    <col min="15110" max="15110" width="13.140625" style="212" customWidth="1"/>
    <col min="15111" max="15111" width="14.28515625" style="212" customWidth="1"/>
    <col min="15112" max="15360" width="9.140625" style="212"/>
    <col min="15361" max="15361" width="5.7109375" style="212" customWidth="1"/>
    <col min="15362" max="15362" width="66.7109375" style="212" customWidth="1"/>
    <col min="15363" max="15363" width="11.140625" style="212" customWidth="1"/>
    <col min="15364" max="15364" width="12.7109375" style="212" customWidth="1"/>
    <col min="15365" max="15365" width="11.7109375" style="212" customWidth="1"/>
    <col min="15366" max="15366" width="13.140625" style="212" customWidth="1"/>
    <col min="15367" max="15367" width="14.28515625" style="212" customWidth="1"/>
    <col min="15368" max="15616" width="9.140625" style="212"/>
    <col min="15617" max="15617" width="5.7109375" style="212" customWidth="1"/>
    <col min="15618" max="15618" width="66.7109375" style="212" customWidth="1"/>
    <col min="15619" max="15619" width="11.140625" style="212" customWidth="1"/>
    <col min="15620" max="15620" width="12.7109375" style="212" customWidth="1"/>
    <col min="15621" max="15621" width="11.7109375" style="212" customWidth="1"/>
    <col min="15622" max="15622" width="13.140625" style="212" customWidth="1"/>
    <col min="15623" max="15623" width="14.28515625" style="212" customWidth="1"/>
    <col min="15624" max="15872" width="9.140625" style="212"/>
    <col min="15873" max="15873" width="5.7109375" style="212" customWidth="1"/>
    <col min="15874" max="15874" width="66.7109375" style="212" customWidth="1"/>
    <col min="15875" max="15875" width="11.140625" style="212" customWidth="1"/>
    <col min="15876" max="15876" width="12.7109375" style="212" customWidth="1"/>
    <col min="15877" max="15877" width="11.7109375" style="212" customWidth="1"/>
    <col min="15878" max="15878" width="13.140625" style="212" customWidth="1"/>
    <col min="15879" max="15879" width="14.28515625" style="212" customWidth="1"/>
    <col min="15880" max="16128" width="9.140625" style="212"/>
    <col min="16129" max="16129" width="5.7109375" style="212" customWidth="1"/>
    <col min="16130" max="16130" width="66.7109375" style="212" customWidth="1"/>
    <col min="16131" max="16131" width="11.140625" style="212" customWidth="1"/>
    <col min="16132" max="16132" width="12.7109375" style="212" customWidth="1"/>
    <col min="16133" max="16133" width="11.7109375" style="212" customWidth="1"/>
    <col min="16134" max="16134" width="13.140625" style="212" customWidth="1"/>
    <col min="16135" max="16135" width="14.28515625" style="212" customWidth="1"/>
    <col min="16136" max="16384" width="9.140625" style="212"/>
  </cols>
  <sheetData>
    <row r="1" spans="1:7" s="25" customFormat="1" ht="28.5" customHeight="1">
      <c r="A1" s="772" t="s">
        <v>739</v>
      </c>
      <c r="B1" s="772"/>
      <c r="C1" s="772"/>
      <c r="D1" s="772"/>
      <c r="E1" s="772"/>
      <c r="F1" s="772"/>
    </row>
    <row r="2" spans="1:7" s="131" customFormat="1" ht="15.75" thickBot="1">
      <c r="A2" s="773" t="s">
        <v>732</v>
      </c>
      <c r="B2" s="773"/>
      <c r="C2" s="773"/>
      <c r="D2" s="773"/>
      <c r="E2" s="773"/>
      <c r="F2" s="773"/>
    </row>
    <row r="3" spans="1:7" s="216" customFormat="1" ht="40.5" customHeight="1" thickBot="1">
      <c r="A3" s="712" t="s">
        <v>304</v>
      </c>
      <c r="B3" s="713" t="s">
        <v>305</v>
      </c>
      <c r="C3" s="714" t="s">
        <v>306</v>
      </c>
      <c r="D3" s="714" t="s">
        <v>307</v>
      </c>
      <c r="E3" s="715" t="s">
        <v>351</v>
      </c>
      <c r="F3" s="716" t="s">
        <v>308</v>
      </c>
      <c r="G3" s="717" t="s">
        <v>352</v>
      </c>
    </row>
    <row r="4" spans="1:7" s="209" customFormat="1" ht="13.5" thickTop="1">
      <c r="A4" s="718" t="s">
        <v>166</v>
      </c>
      <c r="B4" s="719" t="s">
        <v>420</v>
      </c>
      <c r="C4" s="648"/>
      <c r="D4" s="649"/>
      <c r="E4" s="650"/>
      <c r="F4" s="649"/>
      <c r="G4" s="651"/>
    </row>
    <row r="5" spans="1:7" s="209" customFormat="1">
      <c r="A5" s="718" t="s">
        <v>310</v>
      </c>
      <c r="B5" s="652" t="s">
        <v>419</v>
      </c>
      <c r="C5" s="648"/>
      <c r="D5" s="649"/>
      <c r="E5" s="650"/>
      <c r="F5" s="649"/>
      <c r="G5" s="651"/>
    </row>
    <row r="6" spans="1:7" s="209" customFormat="1" ht="38.25">
      <c r="A6" s="718"/>
      <c r="B6" s="653" t="s">
        <v>421</v>
      </c>
      <c r="C6" s="648">
        <v>10</v>
      </c>
      <c r="D6" s="649" t="s">
        <v>759</v>
      </c>
      <c r="E6" s="650" t="s">
        <v>760</v>
      </c>
      <c r="F6" s="649"/>
      <c r="G6" s="651"/>
    </row>
    <row r="7" spans="1:7">
      <c r="A7" s="720" t="s">
        <v>316</v>
      </c>
      <c r="B7" s="652" t="s">
        <v>353</v>
      </c>
      <c r="C7" s="654"/>
      <c r="D7" s="649"/>
      <c r="E7" s="650"/>
      <c r="F7" s="649"/>
      <c r="G7" s="651"/>
    </row>
    <row r="8" spans="1:7" s="228" customFormat="1" ht="42" customHeight="1">
      <c r="A8" s="721" t="s">
        <v>354</v>
      </c>
      <c r="B8" s="655" t="s">
        <v>355</v>
      </c>
      <c r="C8" s="703">
        <v>3</v>
      </c>
      <c r="D8" s="703" t="s">
        <v>761</v>
      </c>
      <c r="E8" s="659" t="s">
        <v>760</v>
      </c>
      <c r="F8" s="656"/>
      <c r="G8" s="722"/>
    </row>
    <row r="9" spans="1:7" s="228" customFormat="1">
      <c r="A9" s="721" t="s">
        <v>356</v>
      </c>
      <c r="B9" s="657" t="s">
        <v>358</v>
      </c>
      <c r="C9" s="658"/>
      <c r="D9" s="658"/>
      <c r="E9" s="659"/>
      <c r="F9" s="656"/>
      <c r="G9" s="722"/>
    </row>
    <row r="10" spans="1:7" s="228" customFormat="1">
      <c r="A10" s="723"/>
      <c r="B10" s="655" t="s">
        <v>359</v>
      </c>
      <c r="C10" s="658"/>
      <c r="D10" s="658"/>
      <c r="E10" s="660"/>
      <c r="F10" s="656"/>
      <c r="G10" s="722"/>
    </row>
    <row r="11" spans="1:7" ht="14.25">
      <c r="A11" s="720">
        <v>1</v>
      </c>
      <c r="B11" s="661" t="s">
        <v>360</v>
      </c>
      <c r="C11" s="701" t="s">
        <v>341</v>
      </c>
      <c r="D11" s="648" t="s">
        <v>361</v>
      </c>
      <c r="E11" s="650"/>
      <c r="F11" s="649"/>
      <c r="G11" s="724"/>
    </row>
    <row r="12" spans="1:7" s="209" customFormat="1">
      <c r="A12" s="718" t="s">
        <v>332</v>
      </c>
      <c r="B12" s="652" t="s">
        <v>363</v>
      </c>
      <c r="C12" s="648"/>
      <c r="D12" s="649"/>
      <c r="E12" s="650"/>
      <c r="F12" s="649"/>
      <c r="G12" s="651"/>
    </row>
    <row r="13" spans="1:7" ht="13.5">
      <c r="A13" s="720" t="s">
        <v>364</v>
      </c>
      <c r="B13" s="661" t="s">
        <v>365</v>
      </c>
      <c r="C13" s="662"/>
      <c r="D13" s="663"/>
      <c r="E13" s="650"/>
      <c r="F13" s="649"/>
      <c r="G13" s="651"/>
    </row>
    <row r="14" spans="1:7" ht="13.5">
      <c r="A14" s="725"/>
      <c r="B14" s="661" t="s">
        <v>366</v>
      </c>
      <c r="C14" s="662"/>
      <c r="D14" s="663"/>
      <c r="E14" s="650"/>
      <c r="F14" s="649"/>
      <c r="G14" s="651"/>
    </row>
    <row r="15" spans="1:7" ht="13.5">
      <c r="A15" s="725"/>
      <c r="B15" s="661" t="s">
        <v>367</v>
      </c>
      <c r="C15" s="662"/>
      <c r="D15" s="663"/>
      <c r="E15" s="650"/>
      <c r="F15" s="649"/>
      <c r="G15" s="651"/>
    </row>
    <row r="16" spans="1:7" ht="13.5">
      <c r="A16" s="725"/>
      <c r="B16" s="661" t="s">
        <v>422</v>
      </c>
      <c r="C16" s="662"/>
      <c r="D16" s="663"/>
      <c r="E16" s="650"/>
      <c r="F16" s="649"/>
      <c r="G16" s="651"/>
    </row>
    <row r="17" spans="1:7" ht="13.5">
      <c r="A17" s="725"/>
      <c r="B17" s="661" t="s">
        <v>368</v>
      </c>
      <c r="C17" s="662"/>
      <c r="D17" s="663"/>
      <c r="E17" s="650"/>
      <c r="F17" s="649"/>
      <c r="G17" s="651"/>
    </row>
    <row r="18" spans="1:7" ht="13.5">
      <c r="A18" s="725"/>
      <c r="B18" s="661" t="s">
        <v>369</v>
      </c>
      <c r="C18" s="662"/>
      <c r="D18" s="663"/>
      <c r="E18" s="650"/>
      <c r="F18" s="649"/>
      <c r="G18" s="651"/>
    </row>
    <row r="19" spans="1:7" ht="13.5">
      <c r="A19" s="725"/>
      <c r="B19" s="661" t="s">
        <v>370</v>
      </c>
      <c r="C19" s="662"/>
      <c r="D19" s="663"/>
      <c r="E19" s="650"/>
      <c r="F19" s="649"/>
      <c r="G19" s="651"/>
    </row>
    <row r="20" spans="1:7" s="224" customFormat="1">
      <c r="A20" s="725">
        <v>1</v>
      </c>
      <c r="B20" s="704" t="s">
        <v>762</v>
      </c>
      <c r="C20" s="664"/>
      <c r="D20" s="665"/>
      <c r="E20" s="666" t="s">
        <v>371</v>
      </c>
      <c r="F20" s="666"/>
      <c r="G20" s="666"/>
    </row>
    <row r="21" spans="1:7" s="224" customFormat="1">
      <c r="A21" s="725"/>
      <c r="B21" s="667" t="s">
        <v>325</v>
      </c>
      <c r="C21" s="666">
        <v>200</v>
      </c>
      <c r="D21" s="664" t="s">
        <v>362</v>
      </c>
      <c r="E21" s="666"/>
      <c r="F21" s="649"/>
      <c r="G21" s="666"/>
    </row>
    <row r="22" spans="1:7" s="224" customFormat="1">
      <c r="A22" s="725"/>
      <c r="B22" s="667" t="s">
        <v>326</v>
      </c>
      <c r="C22" s="666">
        <v>200</v>
      </c>
      <c r="D22" s="664" t="s">
        <v>362</v>
      </c>
      <c r="E22" s="666"/>
      <c r="F22" s="666"/>
      <c r="G22" s="666"/>
    </row>
    <row r="23" spans="1:7" s="231" customFormat="1">
      <c r="A23" s="726">
        <v>2</v>
      </c>
      <c r="B23" s="705" t="s">
        <v>763</v>
      </c>
      <c r="C23" s="706"/>
      <c r="D23" s="707"/>
      <c r="E23" s="708"/>
      <c r="F23" s="708"/>
      <c r="G23" s="727"/>
    </row>
    <row r="24" spans="1:7" s="232" customFormat="1">
      <c r="A24" s="728"/>
      <c r="B24" s="668" t="s">
        <v>325</v>
      </c>
      <c r="C24" s="669">
        <v>200</v>
      </c>
      <c r="D24" s="669" t="s">
        <v>362</v>
      </c>
      <c r="E24" s="670"/>
      <c r="F24" s="671"/>
      <c r="G24" s="729"/>
    </row>
    <row r="25" spans="1:7" s="232" customFormat="1">
      <c r="A25" s="728"/>
      <c r="B25" s="668" t="s">
        <v>326</v>
      </c>
      <c r="C25" s="669"/>
      <c r="D25" s="669" t="s">
        <v>362</v>
      </c>
      <c r="E25" s="670"/>
      <c r="F25" s="671"/>
      <c r="G25" s="729"/>
    </row>
    <row r="26" spans="1:7" s="224" customFormat="1">
      <c r="A26" s="725">
        <v>3</v>
      </c>
      <c r="B26" s="705" t="s">
        <v>764</v>
      </c>
      <c r="C26" s="664"/>
      <c r="D26" s="665"/>
      <c r="E26" s="666" t="s">
        <v>371</v>
      </c>
      <c r="F26" s="666"/>
      <c r="G26" s="666"/>
    </row>
    <row r="27" spans="1:7" s="224" customFormat="1">
      <c r="A27" s="725"/>
      <c r="B27" s="667" t="s">
        <v>325</v>
      </c>
      <c r="C27" s="701">
        <v>200</v>
      </c>
      <c r="D27" s="664" t="s">
        <v>362</v>
      </c>
      <c r="E27" s="666"/>
      <c r="F27" s="649"/>
      <c r="G27" s="729"/>
    </row>
    <row r="28" spans="1:7" s="224" customFormat="1">
      <c r="A28" s="725"/>
      <c r="B28" s="667" t="s">
        <v>326</v>
      </c>
      <c r="C28" s="701">
        <v>200</v>
      </c>
      <c r="D28" s="664" t="s">
        <v>362</v>
      </c>
      <c r="E28" s="666"/>
      <c r="F28" s="666"/>
      <c r="G28" s="729"/>
    </row>
    <row r="29" spans="1:7" s="224" customFormat="1">
      <c r="A29" s="725">
        <v>4</v>
      </c>
      <c r="B29" s="704" t="s">
        <v>765</v>
      </c>
      <c r="C29" s="664"/>
      <c r="D29" s="665"/>
      <c r="E29" s="666" t="s">
        <v>371</v>
      </c>
      <c r="F29" s="666"/>
      <c r="G29" s="666"/>
    </row>
    <row r="30" spans="1:7" s="224" customFormat="1">
      <c r="A30" s="725"/>
      <c r="B30" s="667" t="s">
        <v>325</v>
      </c>
      <c r="C30" s="701">
        <v>8</v>
      </c>
      <c r="D30" s="664" t="s">
        <v>362</v>
      </c>
      <c r="E30" s="666"/>
      <c r="F30" s="649"/>
      <c r="G30" s="729"/>
    </row>
    <row r="31" spans="1:7" s="224" customFormat="1">
      <c r="A31" s="725"/>
      <c r="B31" s="667" t="s">
        <v>326</v>
      </c>
      <c r="C31" s="666">
        <f>C30</f>
        <v>8</v>
      </c>
      <c r="D31" s="664" t="s">
        <v>362</v>
      </c>
      <c r="E31" s="666"/>
      <c r="F31" s="666"/>
      <c r="G31" s="729"/>
    </row>
    <row r="32" spans="1:7" s="230" customFormat="1" ht="25.5">
      <c r="A32" s="730">
        <v>6</v>
      </c>
      <c r="B32" s="672" t="s">
        <v>372</v>
      </c>
      <c r="C32" s="673"/>
      <c r="D32" s="674"/>
      <c r="E32" s="650"/>
      <c r="F32" s="649"/>
      <c r="G32" s="651"/>
    </row>
    <row r="33" spans="1:7" s="230" customFormat="1">
      <c r="A33" s="731"/>
      <c r="B33" s="675" t="s">
        <v>373</v>
      </c>
      <c r="C33" s="674"/>
      <c r="D33" s="674"/>
      <c r="E33" s="650"/>
      <c r="F33" s="649"/>
      <c r="G33" s="649"/>
    </row>
    <row r="34" spans="1:7" s="230" customFormat="1" ht="25.5">
      <c r="A34" s="731"/>
      <c r="B34" s="676" t="s">
        <v>325</v>
      </c>
      <c r="C34" s="673">
        <v>1</v>
      </c>
      <c r="D34" s="673" t="s">
        <v>362</v>
      </c>
      <c r="E34" s="650" t="s">
        <v>374</v>
      </c>
      <c r="F34" s="649"/>
      <c r="G34" s="651"/>
    </row>
    <row r="35" spans="1:7" s="230" customFormat="1" ht="25.5">
      <c r="A35" s="730">
        <v>7</v>
      </c>
      <c r="B35" s="672" t="s">
        <v>375</v>
      </c>
      <c r="C35" s="677"/>
      <c r="D35" s="678"/>
      <c r="E35" s="666" t="s">
        <v>376</v>
      </c>
      <c r="F35" s="679"/>
      <c r="G35" s="679"/>
    </row>
    <row r="36" spans="1:7" s="230" customFormat="1">
      <c r="A36" s="731"/>
      <c r="B36" s="680" t="s">
        <v>325</v>
      </c>
      <c r="C36" s="677" t="s">
        <v>317</v>
      </c>
      <c r="D36" s="677" t="s">
        <v>362</v>
      </c>
      <c r="E36" s="666"/>
      <c r="F36" s="649"/>
      <c r="G36" s="651"/>
    </row>
    <row r="37" spans="1:7" s="230" customFormat="1" ht="25.5">
      <c r="A37" s="730">
        <v>8</v>
      </c>
      <c r="B37" s="675" t="s">
        <v>377</v>
      </c>
      <c r="C37" s="673"/>
      <c r="D37" s="674"/>
      <c r="E37" s="650"/>
      <c r="F37" s="649"/>
      <c r="G37" s="649"/>
    </row>
    <row r="38" spans="1:7" s="230" customFormat="1">
      <c r="A38" s="731"/>
      <c r="B38" s="675" t="s">
        <v>373</v>
      </c>
      <c r="C38" s="674"/>
      <c r="D38" s="674"/>
      <c r="E38" s="650"/>
      <c r="F38" s="649"/>
      <c r="G38" s="649"/>
    </row>
    <row r="39" spans="1:7" s="230" customFormat="1" ht="25.5">
      <c r="A39" s="731"/>
      <c r="B39" s="676" t="s">
        <v>325</v>
      </c>
      <c r="C39" s="681" t="s">
        <v>357</v>
      </c>
      <c r="D39" s="673" t="s">
        <v>362</v>
      </c>
      <c r="E39" s="650" t="s">
        <v>374</v>
      </c>
      <c r="F39" s="649"/>
      <c r="G39" s="729"/>
    </row>
    <row r="40" spans="1:7" s="230" customFormat="1">
      <c r="A40" s="730">
        <v>9</v>
      </c>
      <c r="B40" s="682" t="s">
        <v>378</v>
      </c>
      <c r="C40" s="673"/>
      <c r="D40" s="674"/>
      <c r="E40" s="650"/>
      <c r="F40" s="649"/>
      <c r="G40" s="649"/>
    </row>
    <row r="41" spans="1:7" s="230" customFormat="1">
      <c r="A41" s="731"/>
      <c r="B41" s="676" t="s">
        <v>325</v>
      </c>
      <c r="C41" s="673">
        <v>8</v>
      </c>
      <c r="D41" s="673" t="s">
        <v>362</v>
      </c>
      <c r="E41" s="650" t="s">
        <v>371</v>
      </c>
      <c r="F41" s="649"/>
      <c r="G41" s="651"/>
    </row>
    <row r="42" spans="1:7" s="224" customFormat="1">
      <c r="A42" s="664" t="s">
        <v>379</v>
      </c>
      <c r="B42" s="683" t="s">
        <v>423</v>
      </c>
      <c r="C42" s="654"/>
      <c r="D42" s="684"/>
      <c r="E42" s="685"/>
      <c r="F42" s="685"/>
      <c r="G42" s="665"/>
    </row>
    <row r="43" spans="1:7" s="224" customFormat="1">
      <c r="A43" s="664">
        <v>1</v>
      </c>
      <c r="B43" s="687" t="s">
        <v>766</v>
      </c>
      <c r="C43" s="654"/>
      <c r="D43" s="684"/>
      <c r="E43" s="685"/>
      <c r="F43" s="685"/>
      <c r="G43" s="665"/>
    </row>
    <row r="44" spans="1:7" s="224" customFormat="1">
      <c r="A44" s="665"/>
      <c r="B44" s="654" t="s">
        <v>325</v>
      </c>
      <c r="C44" s="701">
        <v>3000</v>
      </c>
      <c r="D44" s="654" t="s">
        <v>336</v>
      </c>
      <c r="E44" s="686"/>
      <c r="F44" s="649"/>
      <c r="G44" s="729"/>
    </row>
    <row r="45" spans="1:7" s="224" customFormat="1">
      <c r="A45" s="665"/>
      <c r="B45" s="654" t="s">
        <v>326</v>
      </c>
      <c r="C45" s="701">
        <v>3000</v>
      </c>
      <c r="D45" s="654" t="s">
        <v>336</v>
      </c>
      <c r="E45" s="686"/>
      <c r="F45" s="649"/>
      <c r="G45" s="729"/>
    </row>
    <row r="46" spans="1:7" s="209" customFormat="1">
      <c r="A46" s="732">
        <v>3</v>
      </c>
      <c r="B46" s="687" t="s">
        <v>380</v>
      </c>
      <c r="C46" s="688"/>
      <c r="D46" s="666"/>
      <c r="E46" s="689"/>
      <c r="F46" s="690"/>
      <c r="G46" s="665"/>
    </row>
    <row r="47" spans="1:7" s="209" customFormat="1">
      <c r="A47" s="733"/>
      <c r="B47" s="687" t="s">
        <v>314</v>
      </c>
      <c r="C47" s="701"/>
      <c r="D47" s="688" t="s">
        <v>336</v>
      </c>
      <c r="E47" s="689"/>
      <c r="F47" s="649"/>
      <c r="G47" s="729"/>
    </row>
    <row r="48" spans="1:7" s="209" customFormat="1">
      <c r="A48" s="733"/>
      <c r="B48" s="687" t="s">
        <v>315</v>
      </c>
      <c r="C48" s="701"/>
      <c r="D48" s="688" t="s">
        <v>336</v>
      </c>
      <c r="E48" s="689"/>
      <c r="F48" s="649"/>
      <c r="G48" s="729"/>
    </row>
    <row r="49" spans="1:7" s="224" customFormat="1">
      <c r="A49" s="720">
        <v>4</v>
      </c>
      <c r="B49" s="691" t="s">
        <v>381</v>
      </c>
      <c r="C49" s="654"/>
      <c r="D49" s="684"/>
      <c r="E49" s="650"/>
      <c r="F49" s="649"/>
      <c r="G49" s="651"/>
    </row>
    <row r="50" spans="1:7" s="224" customFormat="1">
      <c r="A50" s="725"/>
      <c r="B50" s="692" t="s">
        <v>325</v>
      </c>
      <c r="C50" s="654">
        <v>20</v>
      </c>
      <c r="D50" s="654" t="s">
        <v>382</v>
      </c>
      <c r="E50" s="650"/>
      <c r="F50" s="649"/>
      <c r="G50" s="651"/>
    </row>
    <row r="51" spans="1:7" s="224" customFormat="1">
      <c r="A51" s="725"/>
      <c r="B51" s="692" t="s">
        <v>326</v>
      </c>
      <c r="C51" s="654">
        <f>C50</f>
        <v>20</v>
      </c>
      <c r="D51" s="654" t="s">
        <v>382</v>
      </c>
      <c r="E51" s="650"/>
      <c r="F51" s="649"/>
      <c r="G51" s="651"/>
    </row>
    <row r="52" spans="1:7" s="224" customFormat="1">
      <c r="A52" s="720">
        <v>5</v>
      </c>
      <c r="B52" s="691" t="s">
        <v>383</v>
      </c>
      <c r="C52" s="654"/>
      <c r="D52" s="684"/>
      <c r="E52" s="650"/>
      <c r="F52" s="649"/>
      <c r="G52" s="651"/>
    </row>
    <row r="53" spans="1:7" s="224" customFormat="1">
      <c r="A53" s="725"/>
      <c r="B53" s="692" t="s">
        <v>325</v>
      </c>
      <c r="C53" s="654">
        <v>20</v>
      </c>
      <c r="D53" s="654" t="s">
        <v>382</v>
      </c>
      <c r="E53" s="650"/>
      <c r="F53" s="649"/>
      <c r="G53" s="651"/>
    </row>
    <row r="54" spans="1:7" s="224" customFormat="1">
      <c r="A54" s="725"/>
      <c r="B54" s="692" t="s">
        <v>326</v>
      </c>
      <c r="C54" s="654">
        <f>C53</f>
        <v>20</v>
      </c>
      <c r="D54" s="654" t="s">
        <v>382</v>
      </c>
      <c r="E54" s="650"/>
      <c r="F54" s="649"/>
      <c r="G54" s="651"/>
    </row>
    <row r="55" spans="1:7" s="224" customFormat="1">
      <c r="A55" s="720">
        <v>6</v>
      </c>
      <c r="B55" s="691" t="s">
        <v>384</v>
      </c>
      <c r="C55" s="654"/>
      <c r="D55" s="684"/>
      <c r="E55" s="650"/>
      <c r="F55" s="649"/>
      <c r="G55" s="651"/>
    </row>
    <row r="56" spans="1:7" s="224" customFormat="1">
      <c r="A56" s="725"/>
      <c r="B56" s="692" t="s">
        <v>325</v>
      </c>
      <c r="C56" s="701" t="s">
        <v>357</v>
      </c>
      <c r="D56" s="654" t="s">
        <v>382</v>
      </c>
      <c r="E56" s="650"/>
      <c r="F56" s="649"/>
      <c r="G56" s="729"/>
    </row>
    <row r="57" spans="1:7" s="224" customFormat="1">
      <c r="A57" s="725"/>
      <c r="B57" s="692" t="s">
        <v>326</v>
      </c>
      <c r="C57" s="701" t="s">
        <v>357</v>
      </c>
      <c r="D57" s="654" t="s">
        <v>382</v>
      </c>
      <c r="E57" s="650"/>
      <c r="F57" s="649"/>
      <c r="G57" s="729"/>
    </row>
    <row r="58" spans="1:7" s="230" customFormat="1">
      <c r="A58" s="731" t="s">
        <v>385</v>
      </c>
      <c r="B58" s="693" t="s">
        <v>386</v>
      </c>
      <c r="C58" s="677"/>
      <c r="D58" s="677"/>
      <c r="E58" s="666"/>
      <c r="F58" s="666"/>
      <c r="G58" s="666"/>
    </row>
    <row r="59" spans="1:7" s="230" customFormat="1">
      <c r="A59" s="731">
        <v>1</v>
      </c>
      <c r="B59" s="694" t="s">
        <v>767</v>
      </c>
      <c r="C59" s="677"/>
      <c r="D59" s="677"/>
      <c r="E59" s="679"/>
      <c r="F59" s="666"/>
      <c r="G59" s="666"/>
    </row>
    <row r="60" spans="1:7" s="230" customFormat="1">
      <c r="A60" s="731"/>
      <c r="B60" s="680" t="s">
        <v>325</v>
      </c>
      <c r="C60" s="701" t="s">
        <v>357</v>
      </c>
      <c r="D60" s="677" t="s">
        <v>387</v>
      </c>
      <c r="E60" s="666" t="s">
        <v>371</v>
      </c>
      <c r="F60" s="649"/>
      <c r="G60" s="729"/>
    </row>
    <row r="61" spans="1:7" s="230" customFormat="1">
      <c r="A61" s="731">
        <v>2</v>
      </c>
      <c r="B61" s="682" t="s">
        <v>388</v>
      </c>
      <c r="C61" s="677"/>
      <c r="D61" s="677"/>
      <c r="E61" s="666"/>
      <c r="F61" s="666"/>
      <c r="G61" s="666"/>
    </row>
    <row r="62" spans="1:7" s="230" customFormat="1">
      <c r="A62" s="731"/>
      <c r="B62" s="680" t="s">
        <v>325</v>
      </c>
      <c r="C62" s="701" t="s">
        <v>357</v>
      </c>
      <c r="D62" s="677" t="s">
        <v>389</v>
      </c>
      <c r="E62" s="666" t="s">
        <v>371</v>
      </c>
      <c r="F62" s="649"/>
      <c r="G62" s="729"/>
    </row>
    <row r="63" spans="1:7" s="230" customFormat="1">
      <c r="A63" s="731">
        <v>3</v>
      </c>
      <c r="B63" s="682" t="s">
        <v>390</v>
      </c>
      <c r="C63" s="677"/>
      <c r="D63" s="677"/>
      <c r="E63" s="666"/>
      <c r="F63" s="666"/>
      <c r="G63" s="666"/>
    </row>
    <row r="64" spans="1:7" s="230" customFormat="1">
      <c r="A64" s="731"/>
      <c r="B64" s="680" t="s">
        <v>325</v>
      </c>
      <c r="C64" s="677">
        <v>8</v>
      </c>
      <c r="D64" s="677" t="s">
        <v>389</v>
      </c>
      <c r="E64" s="666" t="s">
        <v>371</v>
      </c>
      <c r="F64" s="649"/>
      <c r="G64" s="651"/>
    </row>
    <row r="65" spans="1:7" s="230" customFormat="1">
      <c r="A65" s="731">
        <v>4</v>
      </c>
      <c r="B65" s="682" t="s">
        <v>391</v>
      </c>
      <c r="C65" s="677"/>
      <c r="D65" s="677"/>
      <c r="E65" s="666"/>
      <c r="F65" s="666"/>
      <c r="G65" s="666"/>
    </row>
    <row r="66" spans="1:7" s="230" customFormat="1">
      <c r="A66" s="731"/>
      <c r="B66" s="680" t="s">
        <v>325</v>
      </c>
      <c r="C66" s="677">
        <v>8</v>
      </c>
      <c r="D66" s="677" t="s">
        <v>389</v>
      </c>
      <c r="E66" s="666" t="s">
        <v>371</v>
      </c>
      <c r="F66" s="649"/>
      <c r="G66" s="651"/>
    </row>
    <row r="67" spans="1:7" s="230" customFormat="1">
      <c r="A67" s="730">
        <v>5</v>
      </c>
      <c r="B67" s="694" t="s">
        <v>768</v>
      </c>
      <c r="C67" s="677"/>
      <c r="D67" s="677"/>
      <c r="E67" s="666"/>
      <c r="F67" s="666"/>
      <c r="G67" s="666"/>
    </row>
    <row r="68" spans="1:7" s="230" customFormat="1">
      <c r="A68" s="730"/>
      <c r="B68" s="680" t="s">
        <v>325</v>
      </c>
      <c r="C68" s="677">
        <v>10</v>
      </c>
      <c r="D68" s="677" t="s">
        <v>389</v>
      </c>
      <c r="E68" s="666" t="s">
        <v>371</v>
      </c>
      <c r="F68" s="649"/>
      <c r="G68" s="651"/>
    </row>
    <row r="69" spans="1:7" s="230" customFormat="1">
      <c r="A69" s="730">
        <v>6</v>
      </c>
      <c r="B69" s="694" t="s">
        <v>392</v>
      </c>
      <c r="C69" s="677"/>
      <c r="D69" s="677"/>
      <c r="E69" s="666"/>
      <c r="F69" s="666"/>
      <c r="G69" s="651"/>
    </row>
    <row r="70" spans="1:7" s="230" customFormat="1">
      <c r="A70" s="730"/>
      <c r="B70" s="680" t="s">
        <v>393</v>
      </c>
      <c r="C70" s="701" t="s">
        <v>357</v>
      </c>
      <c r="D70" s="677" t="s">
        <v>389</v>
      </c>
      <c r="E70" s="666" t="s">
        <v>371</v>
      </c>
      <c r="F70" s="649"/>
      <c r="G70" s="729"/>
    </row>
    <row r="71" spans="1:7" s="230" customFormat="1">
      <c r="A71" s="730" t="s">
        <v>394</v>
      </c>
      <c r="B71" s="695" t="s">
        <v>395</v>
      </c>
      <c r="C71" s="673"/>
      <c r="D71" s="674"/>
      <c r="E71" s="650"/>
      <c r="F71" s="649"/>
      <c r="G71" s="649"/>
    </row>
    <row r="72" spans="1:7" s="234" customFormat="1" ht="13.5">
      <c r="A72" s="731">
        <v>1</v>
      </c>
      <c r="B72" s="696" t="s">
        <v>769</v>
      </c>
      <c r="C72" s="697"/>
      <c r="D72" s="677"/>
      <c r="E72" s="688"/>
      <c r="F72" s="649"/>
      <c r="G72" s="651"/>
    </row>
    <row r="73" spans="1:7" s="234" customFormat="1">
      <c r="A73" s="731"/>
      <c r="B73" s="680" t="s">
        <v>396</v>
      </c>
      <c r="C73" s="701" t="s">
        <v>357</v>
      </c>
      <c r="D73" s="677" t="s">
        <v>389</v>
      </c>
      <c r="E73" s="688" t="s">
        <v>770</v>
      </c>
      <c r="F73" s="649"/>
      <c r="G73" s="729"/>
    </row>
    <row r="74" spans="1:7" s="234" customFormat="1" ht="13.5">
      <c r="A74" s="731">
        <v>2</v>
      </c>
      <c r="B74" s="696" t="s">
        <v>397</v>
      </c>
      <c r="C74" s="697"/>
      <c r="D74" s="677"/>
      <c r="E74" s="688"/>
      <c r="F74" s="651"/>
      <c r="G74" s="651"/>
    </row>
    <row r="75" spans="1:7" s="234" customFormat="1">
      <c r="A75" s="731"/>
      <c r="B75" s="680" t="s">
        <v>396</v>
      </c>
      <c r="C75" s="701" t="s">
        <v>357</v>
      </c>
      <c r="D75" s="677" t="s">
        <v>302</v>
      </c>
      <c r="E75" s="688" t="s">
        <v>770</v>
      </c>
      <c r="F75" s="649"/>
      <c r="G75" s="729"/>
    </row>
    <row r="76" spans="1:7" s="234" customFormat="1" ht="13.5">
      <c r="A76" s="731">
        <v>3</v>
      </c>
      <c r="B76" s="698" t="s">
        <v>398</v>
      </c>
      <c r="C76" s="697"/>
      <c r="D76" s="677"/>
      <c r="E76" s="688"/>
      <c r="F76" s="649"/>
      <c r="G76" s="651"/>
    </row>
    <row r="77" spans="1:7" s="234" customFormat="1" ht="13.5">
      <c r="A77" s="731"/>
      <c r="B77" s="680" t="s">
        <v>396</v>
      </c>
      <c r="C77" s="697">
        <v>1</v>
      </c>
      <c r="D77" s="677" t="s">
        <v>302</v>
      </c>
      <c r="E77" s="688" t="s">
        <v>770</v>
      </c>
      <c r="F77" s="649"/>
      <c r="G77" s="651"/>
    </row>
    <row r="78" spans="1:7" s="234" customFormat="1" ht="13.5">
      <c r="A78" s="731">
        <v>4</v>
      </c>
      <c r="B78" s="696" t="s">
        <v>399</v>
      </c>
      <c r="C78" s="697"/>
      <c r="D78" s="697"/>
      <c r="E78" s="688"/>
      <c r="F78" s="649"/>
      <c r="G78" s="651"/>
    </row>
    <row r="79" spans="1:7" s="234" customFormat="1" ht="13.5">
      <c r="A79" s="731"/>
      <c r="B79" s="680" t="s">
        <v>396</v>
      </c>
      <c r="C79" s="697">
        <v>4</v>
      </c>
      <c r="D79" s="677" t="s">
        <v>302</v>
      </c>
      <c r="E79" s="688" t="s">
        <v>770</v>
      </c>
      <c r="F79" s="649"/>
      <c r="G79" s="651"/>
    </row>
    <row r="80" spans="1:7" s="234" customFormat="1" ht="13.5">
      <c r="A80" s="731">
        <v>5</v>
      </c>
      <c r="B80" s="696" t="s">
        <v>771</v>
      </c>
      <c r="C80" s="697"/>
      <c r="D80" s="677"/>
      <c r="E80" s="688"/>
      <c r="F80" s="649"/>
      <c r="G80" s="651"/>
    </row>
    <row r="81" spans="1:47" s="234" customFormat="1" ht="13.5">
      <c r="A81" s="731"/>
      <c r="B81" s="680" t="s">
        <v>396</v>
      </c>
      <c r="C81" s="697">
        <v>4</v>
      </c>
      <c r="D81" s="677" t="s">
        <v>302</v>
      </c>
      <c r="E81" s="688" t="s">
        <v>770</v>
      </c>
      <c r="F81" s="649"/>
      <c r="G81" s="651"/>
    </row>
    <row r="82" spans="1:47" s="234" customFormat="1" ht="13.5">
      <c r="A82" s="731">
        <v>6</v>
      </c>
      <c r="B82" s="696" t="s">
        <v>772</v>
      </c>
      <c r="C82" s="697"/>
      <c r="D82" s="699"/>
      <c r="E82" s="688"/>
      <c r="F82" s="649"/>
      <c r="G82" s="651"/>
    </row>
    <row r="83" spans="1:47" s="234" customFormat="1">
      <c r="A83" s="731"/>
      <c r="B83" s="680" t="s">
        <v>396</v>
      </c>
      <c r="C83" s="701" t="s">
        <v>357</v>
      </c>
      <c r="D83" s="677" t="s">
        <v>302</v>
      </c>
      <c r="E83" s="688" t="s">
        <v>770</v>
      </c>
      <c r="F83" s="649"/>
      <c r="G83" s="729"/>
    </row>
    <row r="84" spans="1:47" s="237" customFormat="1">
      <c r="A84" s="734" t="s">
        <v>400</v>
      </c>
      <c r="B84" s="700" t="s">
        <v>998</v>
      </c>
      <c r="C84" s="701"/>
      <c r="D84" s="702"/>
      <c r="E84" s="701"/>
      <c r="F84" s="701"/>
      <c r="G84" s="735"/>
      <c r="H84" s="236"/>
      <c r="I84" s="236"/>
      <c r="J84" s="236"/>
      <c r="K84" s="236"/>
      <c r="L84" s="236"/>
      <c r="M84" s="236"/>
      <c r="N84" s="236"/>
      <c r="O84" s="236"/>
      <c r="P84" s="236"/>
      <c r="Q84" s="236"/>
      <c r="R84" s="236"/>
      <c r="S84" s="236"/>
      <c r="T84" s="236"/>
      <c r="U84" s="236"/>
      <c r="V84" s="236"/>
      <c r="W84" s="236"/>
      <c r="X84" s="236"/>
      <c r="Y84" s="236"/>
      <c r="Z84" s="236"/>
      <c r="AA84" s="236"/>
      <c r="AB84" s="236"/>
      <c r="AC84" s="236"/>
      <c r="AD84" s="236"/>
      <c r="AE84" s="236"/>
      <c r="AF84" s="236"/>
      <c r="AG84" s="236"/>
      <c r="AH84" s="236"/>
      <c r="AI84" s="236"/>
      <c r="AJ84" s="236"/>
      <c r="AK84" s="236"/>
      <c r="AL84" s="236"/>
      <c r="AM84" s="236"/>
      <c r="AN84" s="236"/>
      <c r="AO84" s="236"/>
      <c r="AP84" s="236"/>
      <c r="AQ84" s="236"/>
      <c r="AR84" s="236"/>
      <c r="AS84" s="236"/>
      <c r="AT84" s="236"/>
      <c r="AU84" s="236"/>
    </row>
    <row r="85" spans="1:47" s="237" customFormat="1" ht="57">
      <c r="A85" s="734">
        <v>1</v>
      </c>
      <c r="B85" s="757" t="s">
        <v>995</v>
      </c>
      <c r="C85" s="701"/>
      <c r="D85" s="702"/>
      <c r="E85" s="701"/>
      <c r="F85" s="701"/>
      <c r="G85" s="735"/>
      <c r="H85" s="236"/>
      <c r="I85" s="236"/>
      <c r="J85" s="236"/>
      <c r="K85" s="236"/>
      <c r="L85" s="236"/>
      <c r="M85" s="236"/>
      <c r="N85" s="236"/>
      <c r="O85" s="236"/>
      <c r="P85" s="236"/>
      <c r="Q85" s="236"/>
      <c r="R85" s="236"/>
      <c r="S85" s="236"/>
      <c r="T85" s="236"/>
      <c r="U85" s="236"/>
      <c r="V85" s="236"/>
      <c r="W85" s="236"/>
      <c r="X85" s="236"/>
      <c r="Y85" s="236"/>
      <c r="Z85" s="236"/>
      <c r="AA85" s="236"/>
      <c r="AB85" s="236"/>
      <c r="AC85" s="236"/>
      <c r="AD85" s="236"/>
      <c r="AE85" s="236"/>
      <c r="AF85" s="236"/>
      <c r="AG85" s="236"/>
      <c r="AH85" s="236"/>
      <c r="AI85" s="236"/>
      <c r="AJ85" s="236"/>
      <c r="AK85" s="236"/>
      <c r="AL85" s="236"/>
      <c r="AM85" s="236"/>
      <c r="AN85" s="236"/>
      <c r="AO85" s="236"/>
      <c r="AP85" s="236"/>
      <c r="AQ85" s="236"/>
      <c r="AR85" s="236"/>
      <c r="AS85" s="236"/>
      <c r="AT85" s="236"/>
      <c r="AU85" s="236"/>
    </row>
    <row r="86" spans="1:47" s="237" customFormat="1" ht="14.25">
      <c r="A86" s="734"/>
      <c r="B86" s="758" t="s">
        <v>992</v>
      </c>
      <c r="C86" s="701">
        <v>3</v>
      </c>
      <c r="D86" s="702" t="s">
        <v>389</v>
      </c>
      <c r="E86" s="701" t="s">
        <v>994</v>
      </c>
      <c r="F86" s="701"/>
      <c r="G86" s="735"/>
      <c r="H86" s="236"/>
      <c r="I86" s="236"/>
      <c r="J86" s="236"/>
      <c r="K86" s="236"/>
      <c r="L86" s="236"/>
      <c r="M86" s="236"/>
      <c r="N86" s="236"/>
      <c r="O86" s="236"/>
      <c r="P86" s="236"/>
      <c r="Q86" s="236"/>
      <c r="R86" s="236"/>
      <c r="S86" s="236"/>
      <c r="T86" s="236"/>
      <c r="U86" s="236"/>
      <c r="V86" s="236"/>
      <c r="W86" s="236"/>
      <c r="X86" s="236"/>
      <c r="Y86" s="236"/>
      <c r="Z86" s="236"/>
      <c r="AA86" s="236"/>
      <c r="AB86" s="236"/>
      <c r="AC86" s="236"/>
      <c r="AD86" s="236"/>
      <c r="AE86" s="236"/>
      <c r="AF86" s="236"/>
      <c r="AG86" s="236"/>
      <c r="AH86" s="236"/>
      <c r="AI86" s="236"/>
      <c r="AJ86" s="236"/>
      <c r="AK86" s="236"/>
      <c r="AL86" s="236"/>
      <c r="AM86" s="236"/>
      <c r="AN86" s="236"/>
      <c r="AO86" s="236"/>
      <c r="AP86" s="236"/>
      <c r="AQ86" s="236"/>
      <c r="AR86" s="236"/>
      <c r="AS86" s="236"/>
      <c r="AT86" s="236"/>
      <c r="AU86" s="236"/>
    </row>
    <row r="87" spans="1:47" s="237" customFormat="1" ht="14.25">
      <c r="A87" s="734"/>
      <c r="B87" s="758" t="s">
        <v>991</v>
      </c>
      <c r="C87" s="701"/>
      <c r="D87" s="702"/>
      <c r="E87" s="701"/>
      <c r="F87" s="701"/>
      <c r="G87" s="735"/>
      <c r="H87" s="236"/>
      <c r="I87" s="236"/>
      <c r="J87" s="236"/>
      <c r="K87" s="236"/>
      <c r="L87" s="236"/>
      <c r="M87" s="236"/>
      <c r="N87" s="236"/>
      <c r="O87" s="236"/>
      <c r="P87" s="236"/>
      <c r="Q87" s="236"/>
      <c r="R87" s="236"/>
      <c r="S87" s="236"/>
      <c r="T87" s="236"/>
      <c r="U87" s="236"/>
      <c r="V87" s="236"/>
      <c r="W87" s="236"/>
      <c r="X87" s="236"/>
      <c r="Y87" s="236"/>
      <c r="Z87" s="236"/>
      <c r="AA87" s="236"/>
      <c r="AB87" s="236"/>
      <c r="AC87" s="236"/>
      <c r="AD87" s="236"/>
      <c r="AE87" s="236"/>
      <c r="AF87" s="236"/>
      <c r="AG87" s="236"/>
      <c r="AH87" s="236"/>
      <c r="AI87" s="236"/>
      <c r="AJ87" s="236"/>
      <c r="AK87" s="236"/>
      <c r="AL87" s="236"/>
      <c r="AM87" s="236"/>
      <c r="AN87" s="236"/>
      <c r="AO87" s="236"/>
      <c r="AP87" s="236"/>
      <c r="AQ87" s="236"/>
      <c r="AR87" s="236"/>
      <c r="AS87" s="236"/>
      <c r="AT87" s="236"/>
      <c r="AU87" s="236"/>
    </row>
    <row r="88" spans="1:47" s="237" customFormat="1" ht="28.5">
      <c r="A88" s="734"/>
      <c r="B88" s="759" t="s">
        <v>993</v>
      </c>
      <c r="C88" s="701">
        <v>7</v>
      </c>
      <c r="D88" s="702" t="s">
        <v>389</v>
      </c>
      <c r="E88" s="701" t="s">
        <v>994</v>
      </c>
      <c r="F88" s="701"/>
      <c r="G88" s="735"/>
      <c r="H88" s="236"/>
      <c r="I88" s="236"/>
      <c r="J88" s="236"/>
      <c r="K88" s="236"/>
      <c r="L88" s="236"/>
      <c r="M88" s="236"/>
      <c r="N88" s="236"/>
      <c r="O88" s="236"/>
      <c r="P88" s="236"/>
      <c r="Q88" s="236"/>
      <c r="R88" s="236"/>
      <c r="S88" s="236"/>
      <c r="T88" s="236"/>
      <c r="U88" s="236"/>
      <c r="V88" s="236"/>
      <c r="W88" s="236"/>
      <c r="X88" s="236"/>
      <c r="Y88" s="236"/>
      <c r="Z88" s="236"/>
      <c r="AA88" s="236"/>
      <c r="AB88" s="236"/>
      <c r="AC88" s="236"/>
      <c r="AD88" s="236"/>
      <c r="AE88" s="236"/>
      <c r="AF88" s="236"/>
      <c r="AG88" s="236"/>
      <c r="AH88" s="236"/>
      <c r="AI88" s="236"/>
      <c r="AJ88" s="236"/>
      <c r="AK88" s="236"/>
      <c r="AL88" s="236"/>
      <c r="AM88" s="236"/>
      <c r="AN88" s="236"/>
      <c r="AO88" s="236"/>
      <c r="AP88" s="236"/>
      <c r="AQ88" s="236"/>
      <c r="AR88" s="236"/>
      <c r="AS88" s="236"/>
      <c r="AT88" s="236"/>
      <c r="AU88" s="236"/>
    </row>
    <row r="89" spans="1:47" s="237" customFormat="1" ht="51">
      <c r="A89" s="734">
        <v>2</v>
      </c>
      <c r="B89" s="761" t="s">
        <v>997</v>
      </c>
      <c r="C89" s="701">
        <v>3</v>
      </c>
      <c r="D89" s="702" t="s">
        <v>389</v>
      </c>
      <c r="E89" s="760" t="s">
        <v>996</v>
      </c>
      <c r="F89" s="701"/>
      <c r="G89" s="735"/>
      <c r="H89" s="236"/>
      <c r="I89" s="236"/>
      <c r="J89" s="236"/>
      <c r="K89" s="236"/>
      <c r="L89" s="236"/>
      <c r="M89" s="236"/>
      <c r="N89" s="236"/>
      <c r="O89" s="236"/>
      <c r="P89" s="236"/>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row>
    <row r="90" spans="1:47" s="237" customFormat="1">
      <c r="A90" s="734"/>
      <c r="B90" s="700"/>
      <c r="C90" s="701"/>
      <c r="D90" s="702"/>
      <c r="E90" s="701"/>
      <c r="F90" s="701"/>
      <c r="G90" s="735"/>
      <c r="H90" s="236"/>
      <c r="I90" s="236"/>
      <c r="J90" s="236"/>
      <c r="K90" s="236"/>
      <c r="L90" s="236"/>
      <c r="M90" s="236"/>
      <c r="N90" s="236"/>
      <c r="O90" s="236"/>
      <c r="P90" s="236"/>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row>
    <row r="91" spans="1:47" s="237" customFormat="1">
      <c r="A91" s="734"/>
      <c r="B91" s="700"/>
      <c r="C91" s="701"/>
      <c r="D91" s="702"/>
      <c r="E91" s="701"/>
      <c r="F91" s="701"/>
      <c r="G91" s="735"/>
      <c r="H91" s="236"/>
      <c r="I91" s="236"/>
      <c r="J91" s="236"/>
      <c r="K91" s="236"/>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row>
    <row r="92" spans="1:47" s="241" customFormat="1" ht="15.75">
      <c r="A92" s="736" t="s">
        <v>401</v>
      </c>
      <c r="B92" s="737" t="s">
        <v>402</v>
      </c>
      <c r="C92" s="738"/>
      <c r="D92" s="739"/>
      <c r="E92" s="740"/>
      <c r="F92" s="741"/>
      <c r="G92" s="742"/>
    </row>
    <row r="93" spans="1:47" s="241" customFormat="1" ht="15.75">
      <c r="A93" s="743"/>
      <c r="B93" s="744" t="s">
        <v>403</v>
      </c>
      <c r="C93" s="738"/>
      <c r="D93" s="739"/>
      <c r="E93" s="740"/>
      <c r="F93" s="741"/>
      <c r="G93" s="742"/>
    </row>
    <row r="94" spans="1:47" s="241" customFormat="1" ht="15.75">
      <c r="A94" s="743"/>
      <c r="B94" s="744" t="s">
        <v>404</v>
      </c>
      <c r="C94" s="738"/>
      <c r="D94" s="739"/>
      <c r="E94" s="740"/>
      <c r="F94" s="741"/>
      <c r="G94" s="742"/>
    </row>
    <row r="95" spans="1:47" s="241" customFormat="1" ht="15.75">
      <c r="A95" s="743"/>
      <c r="B95" s="744" t="s">
        <v>405</v>
      </c>
      <c r="C95" s="738"/>
      <c r="D95" s="739"/>
      <c r="E95" s="740"/>
      <c r="F95" s="741"/>
      <c r="G95" s="742"/>
    </row>
    <row r="96" spans="1:47" s="241" customFormat="1" ht="31.5">
      <c r="A96" s="743"/>
      <c r="B96" s="745" t="s">
        <v>406</v>
      </c>
      <c r="C96" s="738"/>
      <c r="D96" s="739"/>
      <c r="E96" s="740"/>
      <c r="F96" s="741"/>
      <c r="G96" s="742"/>
    </row>
    <row r="97" spans="1:7" s="241" customFormat="1" ht="15.75">
      <c r="A97" s="743"/>
      <c r="B97" s="744" t="s">
        <v>407</v>
      </c>
      <c r="C97" s="738"/>
      <c r="D97" s="739"/>
      <c r="E97" s="740"/>
      <c r="F97" s="741"/>
      <c r="G97" s="742"/>
    </row>
    <row r="98" spans="1:7" s="241" customFormat="1" ht="15.75">
      <c r="A98" s="743"/>
      <c r="B98" s="744" t="s">
        <v>408</v>
      </c>
      <c r="C98" s="738"/>
      <c r="D98" s="739"/>
      <c r="E98" s="740"/>
      <c r="F98" s="741"/>
      <c r="G98" s="742"/>
    </row>
    <row r="99" spans="1:7" s="241" customFormat="1" ht="15.75">
      <c r="A99" s="743"/>
      <c r="B99" s="744" t="s">
        <v>409</v>
      </c>
      <c r="C99" s="738"/>
      <c r="D99" s="739"/>
      <c r="E99" s="740"/>
      <c r="F99" s="741"/>
      <c r="G99" s="742"/>
    </row>
    <row r="100" spans="1:7" s="241" customFormat="1" ht="15.75">
      <c r="A100" s="743"/>
      <c r="B100" s="744" t="s">
        <v>410</v>
      </c>
      <c r="C100" s="738"/>
      <c r="D100" s="739"/>
      <c r="E100" s="740"/>
      <c r="F100" s="741"/>
      <c r="G100" s="742"/>
    </row>
    <row r="101" spans="1:7" s="241" customFormat="1" ht="15.75">
      <c r="A101" s="743"/>
      <c r="B101" s="744" t="s">
        <v>411</v>
      </c>
      <c r="C101" s="738"/>
      <c r="D101" s="739"/>
      <c r="E101" s="740"/>
      <c r="F101" s="741"/>
      <c r="G101" s="742"/>
    </row>
    <row r="102" spans="1:7" s="241" customFormat="1" ht="15.75">
      <c r="A102" s="743"/>
      <c r="B102" s="744" t="s">
        <v>412</v>
      </c>
      <c r="C102" s="738"/>
      <c r="D102" s="739"/>
      <c r="E102" s="740"/>
      <c r="F102" s="741"/>
      <c r="G102" s="742"/>
    </row>
    <row r="103" spans="1:7" s="241" customFormat="1" ht="15.75">
      <c r="A103" s="743"/>
      <c r="B103" s="744" t="s">
        <v>413</v>
      </c>
      <c r="C103" s="738"/>
      <c r="D103" s="739"/>
      <c r="E103" s="740"/>
      <c r="F103" s="741"/>
      <c r="G103" s="742"/>
    </row>
    <row r="104" spans="1:7" s="241" customFormat="1" ht="15.75">
      <c r="A104" s="743"/>
      <c r="B104" s="744" t="s">
        <v>414</v>
      </c>
      <c r="C104" s="738"/>
      <c r="D104" s="739"/>
      <c r="E104" s="740"/>
      <c r="F104" s="741"/>
      <c r="G104" s="742"/>
    </row>
    <row r="105" spans="1:7" s="241" customFormat="1" ht="15.75">
      <c r="A105" s="743"/>
      <c r="B105" s="744" t="s">
        <v>415</v>
      </c>
      <c r="C105" s="738"/>
      <c r="D105" s="739"/>
      <c r="E105" s="740"/>
      <c r="F105" s="741"/>
      <c r="G105" s="742"/>
    </row>
    <row r="106" spans="1:7" s="241" customFormat="1" ht="45" customHeight="1">
      <c r="A106" s="743"/>
      <c r="B106" s="746" t="s">
        <v>416</v>
      </c>
      <c r="C106" s="738"/>
      <c r="D106" s="739"/>
      <c r="E106" s="740"/>
      <c r="F106" s="741"/>
      <c r="G106" s="742"/>
    </row>
    <row r="107" spans="1:7" s="241" customFormat="1" ht="15.75">
      <c r="A107" s="747">
        <v>1</v>
      </c>
      <c r="B107" s="748" t="s">
        <v>417</v>
      </c>
      <c r="C107" s="738"/>
      <c r="D107" s="749"/>
      <c r="E107" s="750"/>
      <c r="F107" s="751"/>
      <c r="G107" s="742"/>
    </row>
    <row r="108" spans="1:7" s="241" customFormat="1" ht="15.75">
      <c r="A108" s="752"/>
      <c r="B108" s="744" t="s">
        <v>314</v>
      </c>
      <c r="C108" s="738">
        <v>200</v>
      </c>
      <c r="D108" s="749" t="s">
        <v>336</v>
      </c>
      <c r="E108" s="753"/>
      <c r="F108" s="750"/>
      <c r="G108" s="754"/>
    </row>
    <row r="109" spans="1:7" s="241" customFormat="1" ht="15.75">
      <c r="A109" s="752"/>
      <c r="B109" s="744" t="s">
        <v>315</v>
      </c>
      <c r="C109" s="738">
        <f>C108</f>
        <v>200</v>
      </c>
      <c r="D109" s="749" t="s">
        <v>336</v>
      </c>
      <c r="E109" s="753"/>
      <c r="F109" s="750"/>
      <c r="G109" s="754"/>
    </row>
    <row r="110" spans="1:7" s="241" customFormat="1" ht="15.75">
      <c r="A110" s="747">
        <v>2</v>
      </c>
      <c r="B110" s="745" t="s">
        <v>418</v>
      </c>
      <c r="C110" s="738"/>
      <c r="D110" s="755"/>
      <c r="E110" s="753"/>
      <c r="F110" s="750"/>
      <c r="G110" s="751"/>
    </row>
    <row r="111" spans="1:7" s="241" customFormat="1" ht="15.75">
      <c r="A111" s="752"/>
      <c r="B111" s="744" t="s">
        <v>314</v>
      </c>
      <c r="C111" s="738">
        <v>20</v>
      </c>
      <c r="D111" s="749" t="s">
        <v>318</v>
      </c>
      <c r="E111" s="753"/>
      <c r="F111" s="750"/>
      <c r="G111" s="754"/>
    </row>
    <row r="112" spans="1:7" s="241" customFormat="1" ht="15.75">
      <c r="A112" s="752"/>
      <c r="B112" s="744" t="s">
        <v>315</v>
      </c>
      <c r="C112" s="738">
        <f>C111</f>
        <v>20</v>
      </c>
      <c r="D112" s="749" t="s">
        <v>318</v>
      </c>
      <c r="E112" s="753"/>
      <c r="F112" s="750"/>
      <c r="G112" s="754"/>
    </row>
    <row r="113" spans="1:47" s="237" customFormat="1">
      <c r="A113" s="734"/>
      <c r="B113" s="700"/>
      <c r="C113" s="701"/>
      <c r="D113" s="702"/>
      <c r="E113" s="701"/>
      <c r="F113" s="701"/>
      <c r="G113" s="735"/>
      <c r="H113" s="236"/>
      <c r="I113" s="236"/>
      <c r="J113" s="236"/>
      <c r="K113" s="236"/>
      <c r="L113" s="236"/>
      <c r="M113" s="236"/>
      <c r="N113" s="236"/>
      <c r="O113" s="236"/>
      <c r="P113" s="236"/>
      <c r="Q113" s="236"/>
      <c r="R113" s="236"/>
      <c r="S113" s="236"/>
      <c r="T113" s="236"/>
      <c r="U113" s="236"/>
      <c r="V113" s="236"/>
      <c r="W113" s="236"/>
      <c r="X113" s="236"/>
      <c r="Y113" s="236"/>
      <c r="Z113" s="236"/>
      <c r="AA113" s="236"/>
      <c r="AB113" s="236"/>
      <c r="AC113" s="236"/>
      <c r="AD113" s="236"/>
      <c r="AE113" s="236"/>
      <c r="AF113" s="236"/>
      <c r="AG113" s="236"/>
      <c r="AH113" s="236"/>
      <c r="AI113" s="236"/>
      <c r="AJ113" s="236"/>
      <c r="AK113" s="236"/>
      <c r="AL113" s="236"/>
      <c r="AM113" s="236"/>
      <c r="AN113" s="236"/>
      <c r="AO113" s="236"/>
      <c r="AP113" s="236"/>
      <c r="AQ113" s="236"/>
      <c r="AR113" s="236"/>
      <c r="AS113" s="236"/>
      <c r="AT113" s="236"/>
      <c r="AU113" s="236"/>
    </row>
    <row r="114" spans="1:47" s="237" customFormat="1">
      <c r="A114" s="756"/>
      <c r="B114" s="700" t="s">
        <v>983</v>
      </c>
      <c r="C114" s="756"/>
      <c r="D114" s="756"/>
      <c r="E114" s="756"/>
      <c r="F114" s="756"/>
      <c r="G114" s="734"/>
    </row>
    <row r="115" spans="1:47" s="237" customFormat="1">
      <c r="A115" s="238"/>
      <c r="B115" s="239"/>
      <c r="C115" s="233"/>
      <c r="D115" s="233"/>
      <c r="E115" s="233"/>
      <c r="F115" s="233"/>
    </row>
    <row r="116" spans="1:47" s="237" customFormat="1">
      <c r="A116" s="238"/>
      <c r="B116" s="233"/>
      <c r="C116" s="233"/>
      <c r="D116" s="235"/>
      <c r="F116" s="233"/>
      <c r="G116" s="229"/>
    </row>
    <row r="117" spans="1:47" s="237" customFormat="1">
      <c r="A117" s="238"/>
      <c r="B117" s="233"/>
      <c r="C117" s="235"/>
      <c r="D117" s="235"/>
      <c r="F117" s="233"/>
      <c r="G117" s="229"/>
    </row>
    <row r="118" spans="1:47" s="237" customFormat="1">
      <c r="A118" s="238"/>
      <c r="B118" s="240"/>
      <c r="C118" s="233"/>
      <c r="D118" s="233"/>
      <c r="F118" s="233"/>
      <c r="G118" s="233"/>
    </row>
    <row r="119" spans="1:47" s="237" customFormat="1">
      <c r="A119" s="238"/>
      <c r="B119" s="233"/>
      <c r="C119" s="233"/>
      <c r="D119" s="235"/>
      <c r="F119" s="233"/>
      <c r="G119" s="229"/>
    </row>
    <row r="120" spans="1:47" s="237" customFormat="1">
      <c r="A120" s="238"/>
      <c r="B120" s="233"/>
      <c r="C120" s="235"/>
      <c r="D120" s="235"/>
      <c r="F120" s="233"/>
      <c r="G120" s="229"/>
    </row>
    <row r="121" spans="1:47" s="237" customFormat="1">
      <c r="A121" s="238"/>
      <c r="B121" s="240"/>
      <c r="C121" s="233"/>
      <c r="D121" s="233"/>
      <c r="F121" s="233"/>
      <c r="G121" s="233"/>
    </row>
    <row r="122" spans="1:47" s="237" customFormat="1">
      <c r="A122" s="238"/>
      <c r="B122" s="233"/>
      <c r="C122" s="233"/>
      <c r="D122" s="235"/>
      <c r="F122" s="233"/>
      <c r="G122" s="229"/>
    </row>
    <row r="123" spans="1:47" s="237" customFormat="1">
      <c r="A123" s="238"/>
      <c r="B123" s="233"/>
      <c r="C123" s="235"/>
      <c r="D123" s="235"/>
      <c r="F123" s="233"/>
      <c r="G123" s="229"/>
    </row>
    <row r="124" spans="1:47" s="237" customFormat="1">
      <c r="A124" s="238"/>
      <c r="B124" s="240"/>
      <c r="C124" s="233"/>
      <c r="D124" s="233"/>
      <c r="F124" s="233"/>
      <c r="G124" s="233"/>
    </row>
    <row r="125" spans="1:47" s="237" customFormat="1">
      <c r="A125" s="238"/>
      <c r="B125" s="233"/>
      <c r="C125" s="233"/>
      <c r="D125" s="235"/>
      <c r="F125" s="233"/>
      <c r="G125" s="229"/>
    </row>
    <row r="126" spans="1:47" s="237" customFormat="1">
      <c r="A126" s="238"/>
      <c r="B126" s="233"/>
      <c r="C126" s="235"/>
      <c r="D126" s="235"/>
      <c r="F126" s="233"/>
      <c r="G126" s="229"/>
    </row>
    <row r="127" spans="1:47" s="237" customFormat="1">
      <c r="A127" s="238"/>
      <c r="B127" s="240"/>
      <c r="C127" s="233"/>
      <c r="D127" s="233"/>
      <c r="F127" s="233"/>
      <c r="G127" s="233"/>
    </row>
    <row r="128" spans="1:47" s="237" customFormat="1">
      <c r="A128" s="238"/>
      <c r="B128" s="233"/>
      <c r="C128" s="226"/>
      <c r="D128" s="235"/>
      <c r="F128" s="233"/>
      <c r="G128" s="229"/>
    </row>
    <row r="129" spans="1:7" s="237" customFormat="1">
      <c r="A129" s="238"/>
      <c r="B129" s="233"/>
      <c r="C129" s="226"/>
      <c r="D129" s="235"/>
      <c r="F129" s="233"/>
      <c r="G129" s="229"/>
    </row>
    <row r="130" spans="1:7" s="209" customFormat="1" ht="24" customHeight="1">
      <c r="A130" s="215"/>
      <c r="B130" s="227"/>
      <c r="C130" s="222"/>
      <c r="D130" s="547"/>
      <c r="F130" s="241"/>
      <c r="G130" s="241"/>
    </row>
    <row r="131" spans="1:7" s="209" customFormat="1">
      <c r="A131" s="215"/>
      <c r="B131" s="220"/>
      <c r="C131" s="547"/>
      <c r="D131" s="213"/>
      <c r="F131" s="213"/>
      <c r="G131" s="218"/>
    </row>
    <row r="132" spans="1:7" s="209" customFormat="1">
      <c r="A132" s="215"/>
      <c r="B132" s="227"/>
      <c r="C132" s="547"/>
      <c r="D132" s="547"/>
      <c r="F132" s="774"/>
      <c r="G132" s="774"/>
    </row>
    <row r="133" spans="1:7" s="209" customFormat="1" ht="25.5" customHeight="1">
      <c r="A133" s="215"/>
      <c r="B133" s="227"/>
      <c r="C133" s="547"/>
      <c r="D133" s="547"/>
      <c r="F133" s="774"/>
      <c r="G133" s="774"/>
    </row>
    <row r="134" spans="1:7" s="209" customFormat="1">
      <c r="A134" s="215"/>
      <c r="B134" s="227"/>
      <c r="C134" s="547"/>
      <c r="D134" s="547"/>
      <c r="F134" s="547"/>
      <c r="G134" s="242"/>
    </row>
    <row r="135" spans="1:7" s="209" customFormat="1">
      <c r="A135" s="215"/>
      <c r="B135" s="220"/>
      <c r="C135" s="547"/>
      <c r="D135" s="547"/>
      <c r="F135" s="547"/>
      <c r="G135" s="242"/>
    </row>
    <row r="136" spans="1:7" s="209" customFormat="1">
      <c r="A136" s="215"/>
      <c r="B136" s="227"/>
      <c r="C136" s="547"/>
      <c r="D136" s="547"/>
      <c r="F136" s="547"/>
      <c r="G136" s="242"/>
    </row>
    <row r="137" spans="1:7" s="209" customFormat="1">
      <c r="A137" s="215"/>
      <c r="B137" s="227"/>
      <c r="C137" s="547"/>
      <c r="D137" s="547"/>
      <c r="F137" s="774"/>
      <c r="G137" s="774"/>
    </row>
    <row r="138" spans="1:7" s="209" customFormat="1" ht="26.25" customHeight="1">
      <c r="A138" s="215"/>
      <c r="B138" s="227"/>
      <c r="C138" s="547"/>
      <c r="D138" s="547"/>
      <c r="F138" s="774"/>
      <c r="G138" s="774"/>
    </row>
    <row r="139" spans="1:7" s="209" customFormat="1">
      <c r="A139" s="215"/>
      <c r="B139" s="243"/>
      <c r="C139" s="547"/>
      <c r="D139" s="547"/>
      <c r="F139" s="547"/>
      <c r="G139" s="242"/>
    </row>
    <row r="140" spans="1:7" s="209" customFormat="1">
      <c r="A140" s="215"/>
      <c r="B140" s="227"/>
      <c r="C140" s="547"/>
      <c r="D140" s="547"/>
      <c r="F140" s="547"/>
      <c r="G140" s="242"/>
    </row>
    <row r="141" spans="1:7" s="209" customFormat="1">
      <c r="A141" s="215"/>
      <c r="B141" s="227"/>
      <c r="C141" s="547"/>
      <c r="D141" s="547"/>
      <c r="F141" s="774"/>
      <c r="G141" s="774"/>
    </row>
    <row r="142" spans="1:7" s="209" customFormat="1" ht="27.75" customHeight="1">
      <c r="A142" s="215"/>
      <c r="B142" s="227"/>
      <c r="C142" s="547"/>
      <c r="D142" s="547"/>
      <c r="F142" s="774"/>
      <c r="G142" s="774"/>
    </row>
    <row r="143" spans="1:7">
      <c r="A143" s="244"/>
      <c r="B143" s="245"/>
      <c r="C143" s="222"/>
      <c r="D143" s="222"/>
      <c r="G143" s="246"/>
    </row>
    <row r="144" spans="1:7">
      <c r="A144" s="247"/>
    </row>
    <row r="145" spans="1:7">
      <c r="A145" s="221"/>
      <c r="B145" s="249"/>
    </row>
    <row r="146" spans="1:7">
      <c r="A146" s="221"/>
    </row>
    <row r="147" spans="1:7">
      <c r="A147" s="221"/>
    </row>
    <row r="148" spans="1:7">
      <c r="A148" s="221"/>
      <c r="B148" s="220"/>
      <c r="C148" s="222"/>
      <c r="D148" s="222"/>
      <c r="F148" s="547"/>
      <c r="G148" s="242"/>
    </row>
    <row r="149" spans="1:7" ht="13.5">
      <c r="A149" s="221"/>
      <c r="B149" s="220"/>
      <c r="C149" s="210"/>
      <c r="D149" s="211"/>
      <c r="F149" s="250"/>
      <c r="G149" s="214"/>
    </row>
    <row r="150" spans="1:7" ht="13.5">
      <c r="A150" s="221"/>
      <c r="B150" s="217"/>
      <c r="C150" s="210"/>
      <c r="D150" s="211"/>
      <c r="F150" s="250"/>
      <c r="G150" s="214"/>
    </row>
    <row r="151" spans="1:7" ht="13.5">
      <c r="A151" s="221"/>
      <c r="B151" s="219"/>
      <c r="C151" s="210"/>
      <c r="D151" s="211"/>
      <c r="F151" s="250"/>
      <c r="G151" s="214"/>
    </row>
    <row r="152" spans="1:7" ht="13.5">
      <c r="B152" s="220"/>
      <c r="C152" s="210"/>
      <c r="D152" s="211"/>
      <c r="F152" s="250"/>
      <c r="G152" s="214"/>
    </row>
    <row r="153" spans="1:7" ht="13.5">
      <c r="B153" s="220"/>
      <c r="C153" s="210"/>
      <c r="D153" s="211"/>
      <c r="F153" s="250"/>
      <c r="G153" s="214"/>
    </row>
    <row r="154" spans="1:7" ht="13.5">
      <c r="B154" s="220"/>
      <c r="C154" s="210"/>
      <c r="D154" s="211"/>
      <c r="F154" s="250"/>
      <c r="G154" s="214"/>
    </row>
    <row r="155" spans="1:7" ht="13.5">
      <c r="B155" s="220"/>
      <c r="C155" s="210"/>
      <c r="D155" s="211"/>
      <c r="F155" s="250"/>
      <c r="G155" s="214"/>
    </row>
    <row r="156" spans="1:7" ht="13.5">
      <c r="B156" s="220"/>
      <c r="C156" s="210"/>
      <c r="D156" s="211"/>
      <c r="F156" s="250"/>
      <c r="G156" s="214"/>
    </row>
    <row r="157" spans="1:7" ht="13.5">
      <c r="B157" s="220"/>
      <c r="C157" s="210"/>
      <c r="D157" s="211"/>
      <c r="F157" s="250"/>
      <c r="G157" s="214"/>
    </row>
    <row r="158" spans="1:7" ht="13.5">
      <c r="B158" s="220"/>
      <c r="C158" s="210"/>
      <c r="D158" s="211"/>
      <c r="F158" s="250"/>
      <c r="G158" s="214"/>
    </row>
    <row r="159" spans="1:7" ht="13.5">
      <c r="B159" s="220"/>
      <c r="C159" s="210"/>
      <c r="D159" s="211"/>
      <c r="F159" s="250"/>
      <c r="G159" s="214"/>
    </row>
    <row r="160" spans="1:7" ht="13.5">
      <c r="B160" s="220"/>
      <c r="C160" s="210"/>
      <c r="D160" s="211"/>
      <c r="F160" s="250"/>
      <c r="G160" s="214"/>
    </row>
    <row r="161" spans="1:7" ht="13.5">
      <c r="B161" s="220"/>
      <c r="C161" s="210"/>
      <c r="D161" s="211"/>
      <c r="F161" s="250"/>
      <c r="G161" s="214"/>
    </row>
    <row r="162" spans="1:7" ht="13.5">
      <c r="B162" s="220"/>
      <c r="C162" s="210"/>
      <c r="D162" s="211"/>
      <c r="F162" s="250"/>
      <c r="G162" s="214"/>
    </row>
    <row r="163" spans="1:7" ht="13.5">
      <c r="B163" s="220"/>
      <c r="C163" s="210"/>
      <c r="D163" s="211"/>
      <c r="F163" s="250"/>
      <c r="G163" s="214"/>
    </row>
    <row r="164" spans="1:7" ht="13.5">
      <c r="B164" s="220"/>
      <c r="C164" s="210"/>
      <c r="D164" s="211"/>
      <c r="F164" s="250"/>
      <c r="G164" s="214"/>
    </row>
    <row r="165" spans="1:7" ht="13.5">
      <c r="B165" s="220"/>
      <c r="C165" s="210"/>
      <c r="D165" s="211"/>
      <c r="F165" s="250"/>
      <c r="G165" s="214"/>
    </row>
    <row r="166" spans="1:7" ht="13.5">
      <c r="B166" s="220"/>
      <c r="C166" s="210"/>
      <c r="D166" s="211"/>
      <c r="F166" s="250"/>
      <c r="G166" s="214"/>
    </row>
    <row r="167" spans="1:7" ht="13.5">
      <c r="C167" s="210"/>
      <c r="D167" s="211"/>
      <c r="F167" s="250"/>
      <c r="G167" s="214"/>
    </row>
    <row r="168" spans="1:7" ht="13.5">
      <c r="A168" s="221"/>
      <c r="B168" s="220"/>
      <c r="C168" s="210"/>
      <c r="D168" s="211"/>
      <c r="F168" s="250"/>
      <c r="G168" s="214"/>
    </row>
    <row r="169" spans="1:7" ht="13.5">
      <c r="B169" s="227"/>
      <c r="C169" s="210"/>
      <c r="D169" s="210"/>
      <c r="F169" s="251"/>
      <c r="G169" s="252"/>
    </row>
    <row r="170" spans="1:7" ht="13.5">
      <c r="B170" s="227"/>
      <c r="C170" s="210"/>
      <c r="D170" s="210"/>
      <c r="F170" s="251"/>
      <c r="G170" s="252"/>
    </row>
    <row r="171" spans="1:7" ht="13.5">
      <c r="B171" s="227"/>
      <c r="C171" s="210"/>
      <c r="D171" s="210"/>
      <c r="F171" s="251"/>
      <c r="G171" s="252"/>
    </row>
    <row r="172" spans="1:7" ht="13.5">
      <c r="C172" s="210"/>
      <c r="D172" s="211"/>
      <c r="F172" s="250"/>
      <c r="G172" s="214"/>
    </row>
    <row r="173" spans="1:7" ht="13.5">
      <c r="A173" s="221"/>
      <c r="B173" s="220"/>
      <c r="C173" s="210"/>
      <c r="D173" s="211"/>
      <c r="F173" s="250"/>
      <c r="G173" s="214"/>
    </row>
    <row r="174" spans="1:7" ht="13.5">
      <c r="B174" s="227"/>
      <c r="C174" s="210"/>
      <c r="D174" s="210"/>
      <c r="F174" s="251"/>
      <c r="G174" s="252"/>
    </row>
    <row r="175" spans="1:7" ht="13.5">
      <c r="B175" s="227"/>
      <c r="C175" s="210"/>
      <c r="D175" s="210"/>
      <c r="F175" s="251"/>
      <c r="G175" s="252"/>
    </row>
    <row r="176" spans="1:7" ht="13.5">
      <c r="B176" s="227"/>
      <c r="C176" s="210"/>
      <c r="D176" s="210"/>
      <c r="F176" s="251"/>
      <c r="G176" s="252"/>
    </row>
    <row r="177" spans="1:7" ht="13.5">
      <c r="C177" s="210"/>
      <c r="D177" s="211"/>
      <c r="F177" s="250"/>
      <c r="G177" s="214"/>
    </row>
    <row r="178" spans="1:7" ht="13.5">
      <c r="A178" s="221"/>
      <c r="B178" s="217"/>
      <c r="C178" s="210"/>
      <c r="D178" s="211"/>
      <c r="F178" s="250"/>
      <c r="G178" s="214"/>
    </row>
    <row r="179" spans="1:7" ht="13.5">
      <c r="B179" s="220"/>
      <c r="C179" s="210"/>
      <c r="D179" s="211"/>
      <c r="F179" s="250"/>
      <c r="G179" s="214"/>
    </row>
    <row r="180" spans="1:7" ht="13.5">
      <c r="B180" s="220"/>
      <c r="C180" s="210"/>
      <c r="D180" s="211"/>
      <c r="F180" s="250"/>
      <c r="G180" s="214"/>
    </row>
    <row r="181" spans="1:7" ht="13.5">
      <c r="B181" s="220"/>
      <c r="C181" s="210"/>
      <c r="D181" s="211"/>
      <c r="F181" s="250"/>
      <c r="G181" s="214"/>
    </row>
    <row r="182" spans="1:7" ht="13.5">
      <c r="B182" s="220"/>
      <c r="C182" s="210"/>
      <c r="D182" s="211"/>
      <c r="F182" s="250"/>
      <c r="G182" s="214"/>
    </row>
    <row r="183" spans="1:7" ht="13.5">
      <c r="B183" s="220"/>
      <c r="C183" s="210"/>
      <c r="D183" s="211"/>
      <c r="F183" s="250"/>
      <c r="G183" s="214"/>
    </row>
    <row r="184" spans="1:7" ht="13.5">
      <c r="C184" s="210"/>
      <c r="D184" s="211"/>
      <c r="F184" s="250"/>
      <c r="G184" s="214"/>
    </row>
    <row r="185" spans="1:7" ht="13.5">
      <c r="A185" s="221"/>
      <c r="B185" s="220"/>
      <c r="C185" s="210"/>
      <c r="D185" s="211"/>
      <c r="F185" s="250"/>
      <c r="G185" s="214"/>
    </row>
    <row r="186" spans="1:7" ht="13.5">
      <c r="B186" s="227"/>
      <c r="C186" s="210"/>
      <c r="D186" s="210"/>
      <c r="F186" s="251"/>
      <c r="G186" s="252"/>
    </row>
    <row r="187" spans="1:7" ht="13.5">
      <c r="B187" s="227"/>
      <c r="C187" s="210"/>
      <c r="D187" s="210"/>
      <c r="F187" s="251"/>
      <c r="G187" s="252"/>
    </row>
    <row r="188" spans="1:7" ht="13.5">
      <c r="B188" s="227"/>
      <c r="C188" s="210"/>
      <c r="D188" s="210"/>
      <c r="F188" s="251"/>
      <c r="G188" s="252"/>
    </row>
    <row r="189" spans="1:7" ht="13.5">
      <c r="C189" s="210"/>
      <c r="D189" s="211"/>
      <c r="F189" s="250"/>
      <c r="G189" s="214"/>
    </row>
    <row r="190" spans="1:7" ht="13.5">
      <c r="A190" s="221"/>
      <c r="B190" s="220"/>
      <c r="C190" s="210"/>
      <c r="D190" s="211"/>
      <c r="F190" s="250"/>
      <c r="G190" s="214"/>
    </row>
    <row r="191" spans="1:7" ht="13.5">
      <c r="B191" s="227"/>
      <c r="C191" s="210"/>
      <c r="D191" s="210"/>
      <c r="F191" s="251"/>
      <c r="G191" s="252"/>
    </row>
    <row r="192" spans="1:7" ht="13.5">
      <c r="B192" s="227"/>
      <c r="C192" s="210"/>
      <c r="D192" s="210"/>
      <c r="F192" s="251"/>
      <c r="G192" s="252"/>
    </row>
    <row r="193" spans="1:7" ht="13.5">
      <c r="B193" s="227"/>
      <c r="C193" s="210"/>
      <c r="D193" s="210"/>
      <c r="F193" s="251"/>
      <c r="G193" s="252"/>
    </row>
    <row r="194" spans="1:7" ht="13.5">
      <c r="B194" s="227"/>
      <c r="C194" s="210"/>
      <c r="D194" s="211"/>
      <c r="F194" s="250"/>
      <c r="G194" s="214"/>
    </row>
    <row r="195" spans="1:7" ht="13.5">
      <c r="A195" s="221"/>
      <c r="B195" s="219"/>
      <c r="C195" s="210"/>
      <c r="D195" s="211"/>
      <c r="F195" s="250"/>
      <c r="G195" s="214"/>
    </row>
    <row r="196" spans="1:7" ht="13.5">
      <c r="A196" s="221"/>
      <c r="B196" s="220"/>
      <c r="C196" s="210"/>
      <c r="D196" s="211"/>
      <c r="F196" s="250"/>
      <c r="G196" s="214"/>
    </row>
    <row r="197" spans="1:7" ht="13.5">
      <c r="B197" s="220"/>
      <c r="C197" s="210"/>
      <c r="D197" s="211"/>
      <c r="F197" s="250"/>
      <c r="G197" s="214"/>
    </row>
    <row r="198" spans="1:7" ht="13.5">
      <c r="B198" s="220"/>
      <c r="C198" s="210"/>
      <c r="D198" s="211"/>
      <c r="F198" s="250"/>
      <c r="G198" s="214"/>
    </row>
    <row r="199" spans="1:7" ht="13.5">
      <c r="B199" s="220"/>
      <c r="C199" s="210"/>
      <c r="D199" s="211"/>
      <c r="F199" s="250"/>
      <c r="G199" s="214"/>
    </row>
    <row r="200" spans="1:7" ht="13.5">
      <c r="B200" s="227"/>
      <c r="C200" s="210"/>
      <c r="D200" s="210"/>
      <c r="F200" s="251"/>
      <c r="G200" s="252"/>
    </row>
    <row r="201" spans="1:7" ht="13.5">
      <c r="B201" s="227"/>
      <c r="C201" s="210"/>
      <c r="D201" s="210"/>
      <c r="F201" s="251"/>
      <c r="G201" s="252"/>
    </row>
    <row r="202" spans="1:7" ht="13.5">
      <c r="B202" s="227"/>
      <c r="C202" s="210"/>
      <c r="D202" s="210"/>
      <c r="F202" s="251"/>
      <c r="G202" s="252"/>
    </row>
    <row r="203" spans="1:7" ht="13.5">
      <c r="C203" s="210"/>
      <c r="D203" s="211"/>
      <c r="F203" s="250"/>
      <c r="G203" s="214"/>
    </row>
    <row r="204" spans="1:7" ht="13.5">
      <c r="A204" s="221"/>
      <c r="B204" s="219"/>
      <c r="C204" s="210"/>
      <c r="D204" s="211"/>
      <c r="F204" s="250"/>
      <c r="G204" s="214"/>
    </row>
    <row r="205" spans="1:7" ht="13.5">
      <c r="B205" s="220"/>
      <c r="C205" s="210"/>
      <c r="D205" s="211"/>
      <c r="F205" s="250"/>
      <c r="G205" s="214"/>
    </row>
    <row r="206" spans="1:7" ht="13.5">
      <c r="B206" s="220"/>
      <c r="C206" s="210"/>
      <c r="D206" s="211"/>
      <c r="F206" s="250"/>
      <c r="G206" s="214"/>
    </row>
    <row r="207" spans="1:7" ht="13.5">
      <c r="B207" s="220"/>
      <c r="C207" s="210"/>
      <c r="D207" s="211"/>
      <c r="F207" s="250"/>
      <c r="G207" s="214"/>
    </row>
    <row r="208" spans="1:7" ht="13.5">
      <c r="B208" s="220"/>
      <c r="C208" s="210"/>
      <c r="D208" s="211"/>
      <c r="F208" s="250"/>
      <c r="G208" s="214"/>
    </row>
    <row r="209" spans="1:7" ht="13.5">
      <c r="C209" s="210"/>
      <c r="D209" s="211"/>
      <c r="F209" s="250"/>
      <c r="G209" s="214"/>
    </row>
    <row r="210" spans="1:7" ht="13.5">
      <c r="A210" s="221"/>
      <c r="B210" s="220"/>
      <c r="C210" s="210"/>
      <c r="D210" s="211"/>
      <c r="F210" s="250"/>
      <c r="G210" s="214"/>
    </row>
    <row r="211" spans="1:7" ht="13.5">
      <c r="B211" s="227"/>
      <c r="C211" s="210"/>
      <c r="D211" s="210"/>
      <c r="F211" s="251"/>
      <c r="G211" s="252"/>
    </row>
    <row r="212" spans="1:7" ht="13.5">
      <c r="B212" s="227"/>
      <c r="C212" s="210"/>
      <c r="D212" s="210"/>
      <c r="F212" s="251"/>
      <c r="G212" s="252"/>
    </row>
    <row r="213" spans="1:7" ht="13.5">
      <c r="B213" s="227"/>
      <c r="C213" s="210"/>
      <c r="D213" s="210"/>
      <c r="F213" s="251"/>
      <c r="G213" s="252"/>
    </row>
    <row r="214" spans="1:7" ht="13.5">
      <c r="C214" s="210"/>
      <c r="D214" s="211"/>
      <c r="F214" s="250"/>
      <c r="G214" s="214"/>
    </row>
    <row r="215" spans="1:7" ht="13.5">
      <c r="A215" s="221"/>
      <c r="B215" s="220"/>
      <c r="C215" s="210"/>
      <c r="D215" s="211"/>
      <c r="F215" s="250"/>
      <c r="G215" s="214"/>
    </row>
    <row r="216" spans="1:7" ht="13.5">
      <c r="B216" s="220"/>
      <c r="C216" s="211"/>
      <c r="D216" s="211"/>
      <c r="F216" s="250"/>
      <c r="G216" s="214"/>
    </row>
    <row r="217" spans="1:7" ht="13.5">
      <c r="B217" s="227"/>
      <c r="C217" s="210"/>
      <c r="D217" s="210"/>
      <c r="F217" s="251"/>
      <c r="G217" s="252"/>
    </row>
    <row r="218" spans="1:7" ht="13.5">
      <c r="B218" s="227"/>
      <c r="C218" s="210"/>
      <c r="D218" s="210"/>
      <c r="F218" s="251"/>
      <c r="G218" s="252"/>
    </row>
    <row r="219" spans="1:7" ht="13.5">
      <c r="B219" s="227"/>
      <c r="C219" s="210"/>
      <c r="D219" s="210"/>
      <c r="F219" s="251"/>
      <c r="G219" s="252"/>
    </row>
    <row r="220" spans="1:7" ht="13.5">
      <c r="C220" s="210"/>
      <c r="D220" s="211"/>
      <c r="F220" s="250"/>
      <c r="G220" s="214"/>
    </row>
    <row r="221" spans="1:7" ht="13.5">
      <c r="A221" s="221"/>
      <c r="B221" s="220"/>
      <c r="C221" s="210"/>
      <c r="D221" s="211"/>
      <c r="F221" s="250"/>
      <c r="G221" s="214"/>
    </row>
    <row r="222" spans="1:7" ht="13.5">
      <c r="B222" s="220"/>
      <c r="C222" s="211"/>
      <c r="D222" s="211"/>
      <c r="F222" s="250"/>
      <c r="G222" s="214"/>
    </row>
    <row r="223" spans="1:7" ht="13.5">
      <c r="B223" s="227"/>
      <c r="C223" s="210"/>
      <c r="D223" s="210"/>
      <c r="F223" s="251"/>
      <c r="G223" s="252"/>
    </row>
    <row r="224" spans="1:7" ht="13.5">
      <c r="B224" s="227"/>
      <c r="C224" s="210"/>
      <c r="D224" s="210"/>
      <c r="F224" s="251"/>
      <c r="G224" s="252"/>
    </row>
    <row r="225" spans="1:7" ht="13.5">
      <c r="B225" s="227"/>
      <c r="C225" s="210"/>
      <c r="D225" s="210"/>
      <c r="F225" s="251"/>
      <c r="G225" s="252"/>
    </row>
    <row r="226" spans="1:7" ht="13.5">
      <c r="C226" s="210"/>
      <c r="D226" s="211"/>
      <c r="F226" s="250"/>
      <c r="G226" s="214"/>
    </row>
    <row r="227" spans="1:7" ht="13.5">
      <c r="A227" s="221"/>
      <c r="B227" s="219"/>
      <c r="C227" s="210"/>
      <c r="D227" s="211"/>
      <c r="F227" s="250"/>
      <c r="G227" s="214"/>
    </row>
    <row r="228" spans="1:7" ht="13.5">
      <c r="B228" s="219"/>
      <c r="C228" s="210"/>
      <c r="D228" s="211"/>
      <c r="F228" s="250"/>
      <c r="G228" s="214"/>
    </row>
    <row r="229" spans="1:7" ht="13.5">
      <c r="A229" s="221"/>
      <c r="B229" s="220"/>
      <c r="C229" s="210"/>
      <c r="D229" s="211"/>
      <c r="F229" s="250"/>
      <c r="G229" s="214"/>
    </row>
    <row r="230" spans="1:7" ht="13.5">
      <c r="B230" s="227"/>
      <c r="C230" s="210"/>
      <c r="D230" s="210"/>
      <c r="F230" s="251"/>
      <c r="G230" s="252"/>
    </row>
    <row r="231" spans="1:7" ht="13.5">
      <c r="B231" s="227"/>
      <c r="C231" s="210"/>
      <c r="D231" s="210"/>
      <c r="F231" s="251"/>
      <c r="G231" s="252"/>
    </row>
    <row r="232" spans="1:7" ht="13.5">
      <c r="B232" s="227"/>
      <c r="C232" s="210"/>
      <c r="D232" s="210"/>
      <c r="F232" s="251"/>
      <c r="G232" s="252"/>
    </row>
    <row r="233" spans="1:7" ht="13.5">
      <c r="C233" s="210"/>
      <c r="D233" s="211"/>
      <c r="F233" s="250"/>
      <c r="G233" s="214"/>
    </row>
    <row r="234" spans="1:7" ht="13.5">
      <c r="A234" s="221"/>
      <c r="B234" s="220"/>
      <c r="C234" s="210"/>
      <c r="D234" s="211"/>
      <c r="F234" s="250"/>
      <c r="G234" s="214"/>
    </row>
    <row r="235" spans="1:7" ht="13.5">
      <c r="B235" s="227"/>
      <c r="C235" s="210"/>
      <c r="D235" s="210"/>
      <c r="F235" s="251"/>
      <c r="G235" s="252"/>
    </row>
    <row r="236" spans="1:7" ht="13.5">
      <c r="B236" s="227"/>
      <c r="C236" s="210"/>
      <c r="D236" s="210"/>
      <c r="F236" s="251"/>
      <c r="G236" s="252"/>
    </row>
    <row r="237" spans="1:7" ht="13.5">
      <c r="B237" s="227"/>
      <c r="C237" s="210"/>
      <c r="D237" s="210"/>
      <c r="F237" s="251"/>
      <c r="G237" s="252"/>
    </row>
    <row r="238" spans="1:7" ht="13.5">
      <c r="C238" s="210"/>
      <c r="D238" s="211"/>
      <c r="F238" s="250"/>
      <c r="G238" s="214"/>
    </row>
    <row r="239" spans="1:7" ht="13.5">
      <c r="A239" s="221"/>
      <c r="B239" s="220"/>
      <c r="C239" s="210"/>
      <c r="D239" s="211"/>
      <c r="F239" s="250"/>
      <c r="G239" s="214"/>
    </row>
    <row r="240" spans="1:7" ht="13.5">
      <c r="B240" s="227"/>
      <c r="C240" s="210"/>
      <c r="D240" s="210"/>
      <c r="F240" s="251"/>
      <c r="G240" s="252"/>
    </row>
    <row r="241" spans="1:7" ht="13.5">
      <c r="B241" s="227"/>
      <c r="C241" s="210"/>
      <c r="D241" s="210"/>
      <c r="F241" s="251"/>
      <c r="G241" s="252"/>
    </row>
    <row r="242" spans="1:7" ht="13.5">
      <c r="B242" s="227"/>
      <c r="C242" s="210"/>
      <c r="D242" s="210"/>
      <c r="F242" s="251"/>
      <c r="G242" s="252"/>
    </row>
    <row r="243" spans="1:7" ht="13.5">
      <c r="A243" s="253"/>
      <c r="B243" s="254"/>
      <c r="C243" s="255"/>
      <c r="D243" s="256"/>
      <c r="F243" s="257"/>
      <c r="G243" s="258"/>
    </row>
    <row r="244" spans="1:7" ht="13.5">
      <c r="C244" s="211"/>
      <c r="D244" s="250"/>
      <c r="F244" s="250"/>
      <c r="G244" s="214"/>
    </row>
    <row r="245" spans="1:7" ht="13.5">
      <c r="C245" s="211"/>
      <c r="D245" s="211"/>
      <c r="F245" s="250"/>
      <c r="G245" s="214"/>
    </row>
    <row r="246" spans="1:7" ht="13.5">
      <c r="C246" s="211"/>
      <c r="D246" s="211"/>
      <c r="F246" s="250"/>
      <c r="G246" s="214"/>
    </row>
    <row r="247" spans="1:7" ht="13.5">
      <c r="C247" s="211"/>
      <c r="D247" s="211"/>
      <c r="F247" s="250"/>
      <c r="G247" s="214"/>
    </row>
    <row r="248" spans="1:7" ht="13.5">
      <c r="C248" s="211"/>
      <c r="D248" s="211"/>
      <c r="F248" s="250"/>
      <c r="G248" s="214"/>
    </row>
    <row r="249" spans="1:7" ht="13.5">
      <c r="C249" s="211"/>
      <c r="D249" s="211"/>
      <c r="F249" s="250"/>
      <c r="G249" s="214"/>
    </row>
    <row r="250" spans="1:7" ht="13.5">
      <c r="C250" s="211"/>
      <c r="D250" s="211"/>
      <c r="F250" s="250"/>
      <c r="G250" s="214"/>
    </row>
    <row r="251" spans="1:7" ht="13.5">
      <c r="C251" s="211"/>
      <c r="D251" s="211"/>
      <c r="F251" s="250"/>
      <c r="G251" s="214"/>
    </row>
    <row r="252" spans="1:7" ht="13.5">
      <c r="C252" s="211"/>
      <c r="D252" s="211"/>
      <c r="F252" s="250"/>
      <c r="G252" s="214"/>
    </row>
    <row r="253" spans="1:7" ht="13.5">
      <c r="C253" s="211"/>
      <c r="D253" s="211"/>
      <c r="F253" s="250"/>
      <c r="G253" s="214"/>
    </row>
    <row r="254" spans="1:7" ht="13.5">
      <c r="C254" s="211"/>
      <c r="D254" s="211"/>
      <c r="F254" s="250"/>
      <c r="G254" s="214"/>
    </row>
    <row r="255" spans="1:7" ht="13.5">
      <c r="C255" s="211"/>
      <c r="D255" s="211"/>
      <c r="F255" s="250"/>
      <c r="G255" s="214"/>
    </row>
    <row r="256" spans="1:7" ht="13.5">
      <c r="C256" s="211"/>
      <c r="D256" s="211"/>
      <c r="F256" s="250"/>
      <c r="G256" s="214"/>
    </row>
    <row r="257" spans="3:7" ht="13.5">
      <c r="C257" s="211"/>
      <c r="D257" s="211"/>
      <c r="F257" s="250"/>
      <c r="G257" s="214"/>
    </row>
    <row r="258" spans="3:7" ht="13.5">
      <c r="C258" s="211"/>
      <c r="D258" s="211"/>
      <c r="F258" s="250"/>
      <c r="G258" s="214"/>
    </row>
    <row r="259" spans="3:7" ht="13.5">
      <c r="C259" s="211"/>
      <c r="D259" s="211"/>
      <c r="F259" s="250"/>
      <c r="G259" s="214"/>
    </row>
    <row r="260" spans="3:7" ht="13.5">
      <c r="C260" s="211"/>
      <c r="D260" s="211"/>
      <c r="F260" s="250"/>
      <c r="G260" s="214"/>
    </row>
    <row r="261" spans="3:7" ht="13.5">
      <c r="C261" s="211"/>
      <c r="D261" s="211"/>
      <c r="F261" s="250"/>
      <c r="G261" s="214"/>
    </row>
    <row r="262" spans="3:7" ht="13.5">
      <c r="C262" s="211"/>
      <c r="D262" s="211"/>
      <c r="F262" s="250"/>
      <c r="G262" s="214"/>
    </row>
    <row r="263" spans="3:7" ht="13.5">
      <c r="C263" s="211"/>
      <c r="D263" s="211"/>
      <c r="F263" s="250"/>
      <c r="G263" s="214"/>
    </row>
    <row r="264" spans="3:7" ht="13.5">
      <c r="C264" s="211"/>
      <c r="D264" s="211"/>
      <c r="F264" s="250"/>
      <c r="G264" s="214"/>
    </row>
    <row r="265" spans="3:7" ht="13.5">
      <c r="C265" s="211"/>
      <c r="D265" s="211"/>
      <c r="F265" s="250"/>
      <c r="G265" s="214"/>
    </row>
    <row r="266" spans="3:7" ht="13.5">
      <c r="C266" s="211"/>
      <c r="D266" s="211"/>
      <c r="F266" s="250"/>
      <c r="G266" s="214"/>
    </row>
    <row r="267" spans="3:7" ht="13.5">
      <c r="C267" s="211"/>
      <c r="D267" s="211"/>
      <c r="F267" s="250"/>
      <c r="G267" s="214"/>
    </row>
    <row r="268" spans="3:7" ht="13.5">
      <c r="C268" s="211"/>
      <c r="D268" s="211"/>
      <c r="F268" s="250"/>
      <c r="G268" s="214"/>
    </row>
    <row r="269" spans="3:7" ht="13.5">
      <c r="C269" s="211"/>
      <c r="D269" s="211"/>
      <c r="F269" s="250"/>
      <c r="G269" s="214"/>
    </row>
    <row r="270" spans="3:7" ht="13.5">
      <c r="C270" s="211"/>
      <c r="D270" s="211"/>
      <c r="F270" s="250"/>
      <c r="G270" s="214"/>
    </row>
    <row r="271" spans="3:7" ht="13.5">
      <c r="C271" s="211"/>
      <c r="D271" s="211"/>
      <c r="F271" s="250"/>
      <c r="G271" s="214"/>
    </row>
    <row r="272" spans="3:7" ht="13.5">
      <c r="C272" s="211"/>
      <c r="D272" s="211"/>
      <c r="F272" s="250"/>
      <c r="G272" s="214"/>
    </row>
    <row r="273" spans="3:7" ht="13.5">
      <c r="C273" s="211"/>
      <c r="D273" s="211"/>
      <c r="F273" s="250"/>
      <c r="G273" s="214"/>
    </row>
    <row r="274" spans="3:7" ht="13.5">
      <c r="C274" s="211"/>
      <c r="D274" s="211"/>
      <c r="F274" s="250"/>
      <c r="G274" s="214"/>
    </row>
    <row r="275" spans="3:7" ht="13.5">
      <c r="C275" s="211"/>
      <c r="D275" s="211"/>
      <c r="F275" s="250"/>
      <c r="G275" s="214"/>
    </row>
    <row r="276" spans="3:7" ht="13.5">
      <c r="C276" s="211"/>
      <c r="D276" s="211"/>
      <c r="F276" s="250"/>
      <c r="G276" s="214"/>
    </row>
    <row r="277" spans="3:7" ht="13.5">
      <c r="C277" s="211"/>
      <c r="D277" s="211"/>
      <c r="F277" s="250"/>
      <c r="G277" s="214"/>
    </row>
    <row r="278" spans="3:7" ht="13.5">
      <c r="C278" s="211"/>
      <c r="D278" s="211"/>
      <c r="F278" s="250"/>
      <c r="G278" s="214"/>
    </row>
    <row r="279" spans="3:7" ht="13.5">
      <c r="C279" s="211"/>
      <c r="D279" s="211"/>
      <c r="F279" s="250"/>
      <c r="G279" s="214"/>
    </row>
    <row r="280" spans="3:7" ht="13.5">
      <c r="C280" s="211"/>
      <c r="D280" s="211"/>
      <c r="F280" s="250"/>
      <c r="G280" s="214"/>
    </row>
    <row r="281" spans="3:7" ht="13.5">
      <c r="C281" s="211"/>
      <c r="D281" s="211"/>
      <c r="F281" s="250"/>
      <c r="G281" s="214"/>
    </row>
    <row r="282" spans="3:7" ht="13.5">
      <c r="C282" s="211"/>
      <c r="D282" s="211"/>
      <c r="F282" s="250"/>
      <c r="G282" s="214"/>
    </row>
    <row r="283" spans="3:7" ht="13.5">
      <c r="C283" s="211"/>
      <c r="D283" s="211"/>
      <c r="F283" s="250"/>
      <c r="G283" s="214"/>
    </row>
    <row r="284" spans="3:7" ht="13.5">
      <c r="C284" s="211"/>
      <c r="D284" s="211"/>
      <c r="F284" s="250"/>
      <c r="G284" s="214"/>
    </row>
    <row r="285" spans="3:7" ht="13.5">
      <c r="C285" s="211"/>
      <c r="D285" s="211"/>
      <c r="F285" s="250"/>
      <c r="G285" s="214"/>
    </row>
    <row r="286" spans="3:7" ht="13.5">
      <c r="C286" s="211"/>
      <c r="D286" s="211"/>
      <c r="F286" s="250"/>
      <c r="G286" s="214"/>
    </row>
    <row r="287" spans="3:7" ht="13.5">
      <c r="C287" s="211"/>
      <c r="D287" s="211"/>
      <c r="F287" s="250"/>
      <c r="G287" s="214"/>
    </row>
    <row r="288" spans="3:7" ht="13.5">
      <c r="C288" s="211"/>
      <c r="D288" s="211"/>
      <c r="F288" s="250"/>
      <c r="G288" s="214"/>
    </row>
    <row r="289" spans="3:7" ht="13.5">
      <c r="C289" s="211"/>
      <c r="D289" s="211"/>
      <c r="F289" s="250"/>
      <c r="G289" s="214"/>
    </row>
    <row r="290" spans="3:7" ht="13.5">
      <c r="C290" s="211"/>
      <c r="D290" s="211"/>
      <c r="F290" s="250"/>
      <c r="G290" s="214"/>
    </row>
    <row r="291" spans="3:7" ht="13.5">
      <c r="C291" s="211"/>
      <c r="D291" s="211"/>
      <c r="F291" s="250"/>
      <c r="G291" s="214"/>
    </row>
    <row r="292" spans="3:7" ht="13.5">
      <c r="C292" s="211"/>
      <c r="D292" s="211"/>
      <c r="F292" s="250"/>
      <c r="G292" s="214"/>
    </row>
    <row r="293" spans="3:7" ht="13.5">
      <c r="C293" s="211"/>
      <c r="D293" s="211"/>
      <c r="F293" s="250"/>
      <c r="G293" s="214"/>
    </row>
    <row r="294" spans="3:7" ht="13.5">
      <c r="C294" s="211"/>
      <c r="D294" s="211"/>
      <c r="F294" s="250"/>
      <c r="G294" s="214"/>
    </row>
    <row r="295" spans="3:7" ht="13.5">
      <c r="C295" s="211"/>
      <c r="D295" s="211"/>
      <c r="F295" s="250"/>
      <c r="G295" s="214"/>
    </row>
    <row r="296" spans="3:7" ht="13.5">
      <c r="C296" s="211"/>
      <c r="D296" s="211"/>
      <c r="F296" s="250"/>
      <c r="G296" s="214"/>
    </row>
    <row r="297" spans="3:7" ht="13.5">
      <c r="C297" s="211"/>
      <c r="D297" s="211"/>
      <c r="F297" s="250"/>
      <c r="G297" s="214"/>
    </row>
    <row r="298" spans="3:7" ht="13.5">
      <c r="C298" s="211"/>
      <c r="D298" s="211"/>
      <c r="F298" s="250"/>
      <c r="G298" s="214"/>
    </row>
    <row r="299" spans="3:7" ht="13.5">
      <c r="C299" s="211"/>
      <c r="D299" s="211"/>
      <c r="F299" s="250"/>
      <c r="G299" s="214"/>
    </row>
    <row r="300" spans="3:7" ht="13.5">
      <c r="C300" s="211"/>
      <c r="D300" s="211"/>
      <c r="F300" s="250"/>
      <c r="G300" s="214"/>
    </row>
    <row r="301" spans="3:7" ht="13.5">
      <c r="C301" s="211"/>
      <c r="D301" s="211"/>
      <c r="F301" s="250"/>
      <c r="G301" s="214"/>
    </row>
    <row r="302" spans="3:7" ht="13.5">
      <c r="C302" s="211"/>
      <c r="D302" s="211"/>
      <c r="F302" s="250"/>
      <c r="G302" s="214"/>
    </row>
    <row r="303" spans="3:7" ht="13.5">
      <c r="C303" s="211"/>
      <c r="D303" s="211"/>
      <c r="F303" s="250"/>
      <c r="G303" s="214"/>
    </row>
    <row r="304" spans="3:7" ht="13.5">
      <c r="C304" s="211"/>
      <c r="D304" s="211"/>
      <c r="F304" s="250"/>
      <c r="G304" s="214"/>
    </row>
    <row r="305" spans="3:7" ht="13.5">
      <c r="C305" s="211"/>
      <c r="D305" s="211"/>
      <c r="F305" s="250"/>
      <c r="G305" s="214"/>
    </row>
    <row r="306" spans="3:7" ht="13.5">
      <c r="C306" s="211"/>
      <c r="D306" s="211"/>
      <c r="F306" s="250"/>
      <c r="G306" s="214"/>
    </row>
    <row r="307" spans="3:7" ht="13.5">
      <c r="C307" s="211"/>
      <c r="D307" s="211"/>
      <c r="F307" s="250"/>
      <c r="G307" s="214"/>
    </row>
    <row r="308" spans="3:7" ht="13.5">
      <c r="C308" s="211"/>
      <c r="D308" s="211"/>
      <c r="F308" s="250"/>
      <c r="G308" s="214"/>
    </row>
    <row r="309" spans="3:7" ht="13.5">
      <c r="C309" s="211"/>
      <c r="D309" s="211"/>
      <c r="F309" s="250"/>
      <c r="G309" s="214"/>
    </row>
    <row r="310" spans="3:7" ht="13.5">
      <c r="C310" s="211"/>
      <c r="D310" s="211"/>
      <c r="F310" s="250"/>
      <c r="G310" s="214"/>
    </row>
    <row r="311" spans="3:7" ht="13.5">
      <c r="C311" s="211"/>
      <c r="D311" s="211"/>
      <c r="F311" s="250"/>
      <c r="G311" s="214"/>
    </row>
    <row r="312" spans="3:7" ht="13.5">
      <c r="C312" s="211"/>
      <c r="D312" s="211"/>
      <c r="F312" s="250"/>
      <c r="G312" s="214"/>
    </row>
    <row r="313" spans="3:7" ht="13.5">
      <c r="C313" s="211"/>
      <c r="D313" s="211"/>
      <c r="F313" s="250"/>
      <c r="G313" s="214"/>
    </row>
    <row r="314" spans="3:7" ht="13.5">
      <c r="C314" s="211"/>
      <c r="D314" s="211"/>
      <c r="F314" s="250"/>
      <c r="G314" s="214"/>
    </row>
  </sheetData>
  <mergeCells count="5">
    <mergeCell ref="F137:G138"/>
    <mergeCell ref="F141:G142"/>
    <mergeCell ref="F132:G133"/>
    <mergeCell ref="A1:F1"/>
    <mergeCell ref="A2:F2"/>
  </mergeCells>
  <pageMargins left="0.7" right="0.7" top="0.75" bottom="0.75" header="0.3" footer="0.3"/>
  <pageSetup paperSize="8" scale="9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72"/>
  <sheetViews>
    <sheetView workbookViewId="0">
      <selection activeCell="A14" sqref="A14"/>
    </sheetView>
  </sheetViews>
  <sheetFormatPr defaultRowHeight="14.25"/>
  <cols>
    <col min="1" max="1" width="6.5703125" style="355" customWidth="1"/>
    <col min="2" max="2" width="78.7109375" style="288" customWidth="1"/>
    <col min="3" max="3" width="10.7109375" style="356" customWidth="1"/>
    <col min="4" max="4" width="7.5703125" style="356" bestFit="1" customWidth="1"/>
    <col min="5" max="5" width="11.5703125" style="357" bestFit="1" customWidth="1"/>
    <col min="6" max="6" width="16.42578125" style="357" bestFit="1" customWidth="1"/>
    <col min="7" max="256" width="9.140625" style="288"/>
    <col min="257" max="257" width="6.5703125" style="288" customWidth="1"/>
    <col min="258" max="258" width="78.7109375" style="288" customWidth="1"/>
    <col min="259" max="259" width="10.7109375" style="288" customWidth="1"/>
    <col min="260" max="260" width="7.5703125" style="288" bestFit="1" customWidth="1"/>
    <col min="261" max="261" width="11.5703125" style="288" bestFit="1" customWidth="1"/>
    <col min="262" max="262" width="16.42578125" style="288" bestFit="1" customWidth="1"/>
    <col min="263" max="512" width="9.140625" style="288"/>
    <col min="513" max="513" width="6.5703125" style="288" customWidth="1"/>
    <col min="514" max="514" width="78.7109375" style="288" customWidth="1"/>
    <col min="515" max="515" width="10.7109375" style="288" customWidth="1"/>
    <col min="516" max="516" width="7.5703125" style="288" bestFit="1" customWidth="1"/>
    <col min="517" max="517" width="11.5703125" style="288" bestFit="1" customWidth="1"/>
    <col min="518" max="518" width="16.42578125" style="288" bestFit="1" customWidth="1"/>
    <col min="519" max="768" width="9.140625" style="288"/>
    <col min="769" max="769" width="6.5703125" style="288" customWidth="1"/>
    <col min="770" max="770" width="78.7109375" style="288" customWidth="1"/>
    <col min="771" max="771" width="10.7109375" style="288" customWidth="1"/>
    <col min="772" max="772" width="7.5703125" style="288" bestFit="1" customWidth="1"/>
    <col min="773" max="773" width="11.5703125" style="288" bestFit="1" customWidth="1"/>
    <col min="774" max="774" width="16.42578125" style="288" bestFit="1" customWidth="1"/>
    <col min="775" max="1024" width="9.140625" style="288"/>
    <col min="1025" max="1025" width="6.5703125" style="288" customWidth="1"/>
    <col min="1026" max="1026" width="78.7109375" style="288" customWidth="1"/>
    <col min="1027" max="1027" width="10.7109375" style="288" customWidth="1"/>
    <col min="1028" max="1028" width="7.5703125" style="288" bestFit="1" customWidth="1"/>
    <col min="1029" max="1029" width="11.5703125" style="288" bestFit="1" customWidth="1"/>
    <col min="1030" max="1030" width="16.42578125" style="288" bestFit="1" customWidth="1"/>
    <col min="1031" max="1280" width="9.140625" style="288"/>
    <col min="1281" max="1281" width="6.5703125" style="288" customWidth="1"/>
    <col min="1282" max="1282" width="78.7109375" style="288" customWidth="1"/>
    <col min="1283" max="1283" width="10.7109375" style="288" customWidth="1"/>
    <col min="1284" max="1284" width="7.5703125" style="288" bestFit="1" customWidth="1"/>
    <col min="1285" max="1285" width="11.5703125" style="288" bestFit="1" customWidth="1"/>
    <col min="1286" max="1286" width="16.42578125" style="288" bestFit="1" customWidth="1"/>
    <col min="1287" max="1536" width="9.140625" style="288"/>
    <col min="1537" max="1537" width="6.5703125" style="288" customWidth="1"/>
    <col min="1538" max="1538" width="78.7109375" style="288" customWidth="1"/>
    <col min="1539" max="1539" width="10.7109375" style="288" customWidth="1"/>
    <col min="1540" max="1540" width="7.5703125" style="288" bestFit="1" customWidth="1"/>
    <col min="1541" max="1541" width="11.5703125" style="288" bestFit="1" customWidth="1"/>
    <col min="1542" max="1542" width="16.42578125" style="288" bestFit="1" customWidth="1"/>
    <col min="1543" max="1792" width="9.140625" style="288"/>
    <col min="1793" max="1793" width="6.5703125" style="288" customWidth="1"/>
    <col min="1794" max="1794" width="78.7109375" style="288" customWidth="1"/>
    <col min="1795" max="1795" width="10.7109375" style="288" customWidth="1"/>
    <col min="1796" max="1796" width="7.5703125" style="288" bestFit="1" customWidth="1"/>
    <col min="1797" max="1797" width="11.5703125" style="288" bestFit="1" customWidth="1"/>
    <col min="1798" max="1798" width="16.42578125" style="288" bestFit="1" customWidth="1"/>
    <col min="1799" max="2048" width="9.140625" style="288"/>
    <col min="2049" max="2049" width="6.5703125" style="288" customWidth="1"/>
    <col min="2050" max="2050" width="78.7109375" style="288" customWidth="1"/>
    <col min="2051" max="2051" width="10.7109375" style="288" customWidth="1"/>
    <col min="2052" max="2052" width="7.5703125" style="288" bestFit="1" customWidth="1"/>
    <col min="2053" max="2053" width="11.5703125" style="288" bestFit="1" customWidth="1"/>
    <col min="2054" max="2054" width="16.42578125" style="288" bestFit="1" customWidth="1"/>
    <col min="2055" max="2304" width="9.140625" style="288"/>
    <col min="2305" max="2305" width="6.5703125" style="288" customWidth="1"/>
    <col min="2306" max="2306" width="78.7109375" style="288" customWidth="1"/>
    <col min="2307" max="2307" width="10.7109375" style="288" customWidth="1"/>
    <col min="2308" max="2308" width="7.5703125" style="288" bestFit="1" customWidth="1"/>
    <col min="2309" max="2309" width="11.5703125" style="288" bestFit="1" customWidth="1"/>
    <col min="2310" max="2310" width="16.42578125" style="288" bestFit="1" customWidth="1"/>
    <col min="2311" max="2560" width="9.140625" style="288"/>
    <col min="2561" max="2561" width="6.5703125" style="288" customWidth="1"/>
    <col min="2562" max="2562" width="78.7109375" style="288" customWidth="1"/>
    <col min="2563" max="2563" width="10.7109375" style="288" customWidth="1"/>
    <col min="2564" max="2564" width="7.5703125" style="288" bestFit="1" customWidth="1"/>
    <col min="2565" max="2565" width="11.5703125" style="288" bestFit="1" customWidth="1"/>
    <col min="2566" max="2566" width="16.42578125" style="288" bestFit="1" customWidth="1"/>
    <col min="2567" max="2816" width="9.140625" style="288"/>
    <col min="2817" max="2817" width="6.5703125" style="288" customWidth="1"/>
    <col min="2818" max="2818" width="78.7109375" style="288" customWidth="1"/>
    <col min="2819" max="2819" width="10.7109375" style="288" customWidth="1"/>
    <col min="2820" max="2820" width="7.5703125" style="288" bestFit="1" customWidth="1"/>
    <col min="2821" max="2821" width="11.5703125" style="288" bestFit="1" customWidth="1"/>
    <col min="2822" max="2822" width="16.42578125" style="288" bestFit="1" customWidth="1"/>
    <col min="2823" max="3072" width="9.140625" style="288"/>
    <col min="3073" max="3073" width="6.5703125" style="288" customWidth="1"/>
    <col min="3074" max="3074" width="78.7109375" style="288" customWidth="1"/>
    <col min="3075" max="3075" width="10.7109375" style="288" customWidth="1"/>
    <col min="3076" max="3076" width="7.5703125" style="288" bestFit="1" customWidth="1"/>
    <col min="3077" max="3077" width="11.5703125" style="288" bestFit="1" customWidth="1"/>
    <col min="3078" max="3078" width="16.42578125" style="288" bestFit="1" customWidth="1"/>
    <col min="3079" max="3328" width="9.140625" style="288"/>
    <col min="3329" max="3329" width="6.5703125" style="288" customWidth="1"/>
    <col min="3330" max="3330" width="78.7109375" style="288" customWidth="1"/>
    <col min="3331" max="3331" width="10.7109375" style="288" customWidth="1"/>
    <col min="3332" max="3332" width="7.5703125" style="288" bestFit="1" customWidth="1"/>
    <col min="3333" max="3333" width="11.5703125" style="288" bestFit="1" customWidth="1"/>
    <col min="3334" max="3334" width="16.42578125" style="288" bestFit="1" customWidth="1"/>
    <col min="3335" max="3584" width="9.140625" style="288"/>
    <col min="3585" max="3585" width="6.5703125" style="288" customWidth="1"/>
    <col min="3586" max="3586" width="78.7109375" style="288" customWidth="1"/>
    <col min="3587" max="3587" width="10.7109375" style="288" customWidth="1"/>
    <col min="3588" max="3588" width="7.5703125" style="288" bestFit="1" customWidth="1"/>
    <col min="3589" max="3589" width="11.5703125" style="288" bestFit="1" customWidth="1"/>
    <col min="3590" max="3590" width="16.42578125" style="288" bestFit="1" customWidth="1"/>
    <col min="3591" max="3840" width="9.140625" style="288"/>
    <col min="3841" max="3841" width="6.5703125" style="288" customWidth="1"/>
    <col min="3842" max="3842" width="78.7109375" style="288" customWidth="1"/>
    <col min="3843" max="3843" width="10.7109375" style="288" customWidth="1"/>
    <col min="3844" max="3844" width="7.5703125" style="288" bestFit="1" customWidth="1"/>
    <col min="3845" max="3845" width="11.5703125" style="288" bestFit="1" customWidth="1"/>
    <col min="3846" max="3846" width="16.42578125" style="288" bestFit="1" customWidth="1"/>
    <col min="3847" max="4096" width="9.140625" style="288"/>
    <col min="4097" max="4097" width="6.5703125" style="288" customWidth="1"/>
    <col min="4098" max="4098" width="78.7109375" style="288" customWidth="1"/>
    <col min="4099" max="4099" width="10.7109375" style="288" customWidth="1"/>
    <col min="4100" max="4100" width="7.5703125" style="288" bestFit="1" customWidth="1"/>
    <col min="4101" max="4101" width="11.5703125" style="288" bestFit="1" customWidth="1"/>
    <col min="4102" max="4102" width="16.42578125" style="288" bestFit="1" customWidth="1"/>
    <col min="4103" max="4352" width="9.140625" style="288"/>
    <col min="4353" max="4353" width="6.5703125" style="288" customWidth="1"/>
    <col min="4354" max="4354" width="78.7109375" style="288" customWidth="1"/>
    <col min="4355" max="4355" width="10.7109375" style="288" customWidth="1"/>
    <col min="4356" max="4356" width="7.5703125" style="288" bestFit="1" customWidth="1"/>
    <col min="4357" max="4357" width="11.5703125" style="288" bestFit="1" customWidth="1"/>
    <col min="4358" max="4358" width="16.42578125" style="288" bestFit="1" customWidth="1"/>
    <col min="4359" max="4608" width="9.140625" style="288"/>
    <col min="4609" max="4609" width="6.5703125" style="288" customWidth="1"/>
    <col min="4610" max="4610" width="78.7109375" style="288" customWidth="1"/>
    <col min="4611" max="4611" width="10.7109375" style="288" customWidth="1"/>
    <col min="4612" max="4612" width="7.5703125" style="288" bestFit="1" customWidth="1"/>
    <col min="4613" max="4613" width="11.5703125" style="288" bestFit="1" customWidth="1"/>
    <col min="4614" max="4614" width="16.42578125" style="288" bestFit="1" customWidth="1"/>
    <col min="4615" max="4864" width="9.140625" style="288"/>
    <col min="4865" max="4865" width="6.5703125" style="288" customWidth="1"/>
    <col min="4866" max="4866" width="78.7109375" style="288" customWidth="1"/>
    <col min="4867" max="4867" width="10.7109375" style="288" customWidth="1"/>
    <col min="4868" max="4868" width="7.5703125" style="288" bestFit="1" customWidth="1"/>
    <col min="4869" max="4869" width="11.5703125" style="288" bestFit="1" customWidth="1"/>
    <col min="4870" max="4870" width="16.42578125" style="288" bestFit="1" customWidth="1"/>
    <col min="4871" max="5120" width="9.140625" style="288"/>
    <col min="5121" max="5121" width="6.5703125" style="288" customWidth="1"/>
    <col min="5122" max="5122" width="78.7109375" style="288" customWidth="1"/>
    <col min="5123" max="5123" width="10.7109375" style="288" customWidth="1"/>
    <col min="5124" max="5124" width="7.5703125" style="288" bestFit="1" customWidth="1"/>
    <col min="5125" max="5125" width="11.5703125" style="288" bestFit="1" customWidth="1"/>
    <col min="5126" max="5126" width="16.42578125" style="288" bestFit="1" customWidth="1"/>
    <col min="5127" max="5376" width="9.140625" style="288"/>
    <col min="5377" max="5377" width="6.5703125" style="288" customWidth="1"/>
    <col min="5378" max="5378" width="78.7109375" style="288" customWidth="1"/>
    <col min="5379" max="5379" width="10.7109375" style="288" customWidth="1"/>
    <col min="5380" max="5380" width="7.5703125" style="288" bestFit="1" customWidth="1"/>
    <col min="5381" max="5381" width="11.5703125" style="288" bestFit="1" customWidth="1"/>
    <col min="5382" max="5382" width="16.42578125" style="288" bestFit="1" customWidth="1"/>
    <col min="5383" max="5632" width="9.140625" style="288"/>
    <col min="5633" max="5633" width="6.5703125" style="288" customWidth="1"/>
    <col min="5634" max="5634" width="78.7109375" style="288" customWidth="1"/>
    <col min="5635" max="5635" width="10.7109375" style="288" customWidth="1"/>
    <col min="5636" max="5636" width="7.5703125" style="288" bestFit="1" customWidth="1"/>
    <col min="5637" max="5637" width="11.5703125" style="288" bestFit="1" customWidth="1"/>
    <col min="5638" max="5638" width="16.42578125" style="288" bestFit="1" customWidth="1"/>
    <col min="5639" max="5888" width="9.140625" style="288"/>
    <col min="5889" max="5889" width="6.5703125" style="288" customWidth="1"/>
    <col min="5890" max="5890" width="78.7109375" style="288" customWidth="1"/>
    <col min="5891" max="5891" width="10.7109375" style="288" customWidth="1"/>
    <col min="5892" max="5892" width="7.5703125" style="288" bestFit="1" customWidth="1"/>
    <col min="5893" max="5893" width="11.5703125" style="288" bestFit="1" customWidth="1"/>
    <col min="5894" max="5894" width="16.42578125" style="288" bestFit="1" customWidth="1"/>
    <col min="5895" max="6144" width="9.140625" style="288"/>
    <col min="6145" max="6145" width="6.5703125" style="288" customWidth="1"/>
    <col min="6146" max="6146" width="78.7109375" style="288" customWidth="1"/>
    <col min="6147" max="6147" width="10.7109375" style="288" customWidth="1"/>
    <col min="6148" max="6148" width="7.5703125" style="288" bestFit="1" customWidth="1"/>
    <col min="6149" max="6149" width="11.5703125" style="288" bestFit="1" customWidth="1"/>
    <col min="6150" max="6150" width="16.42578125" style="288" bestFit="1" customWidth="1"/>
    <col min="6151" max="6400" width="9.140625" style="288"/>
    <col min="6401" max="6401" width="6.5703125" style="288" customWidth="1"/>
    <col min="6402" max="6402" width="78.7109375" style="288" customWidth="1"/>
    <col min="6403" max="6403" width="10.7109375" style="288" customWidth="1"/>
    <col min="6404" max="6404" width="7.5703125" style="288" bestFit="1" customWidth="1"/>
    <col min="6405" max="6405" width="11.5703125" style="288" bestFit="1" customWidth="1"/>
    <col min="6406" max="6406" width="16.42578125" style="288" bestFit="1" customWidth="1"/>
    <col min="6407" max="6656" width="9.140625" style="288"/>
    <col min="6657" max="6657" width="6.5703125" style="288" customWidth="1"/>
    <col min="6658" max="6658" width="78.7109375" style="288" customWidth="1"/>
    <col min="6659" max="6659" width="10.7109375" style="288" customWidth="1"/>
    <col min="6660" max="6660" width="7.5703125" style="288" bestFit="1" customWidth="1"/>
    <col min="6661" max="6661" width="11.5703125" style="288" bestFit="1" customWidth="1"/>
    <col min="6662" max="6662" width="16.42578125" style="288" bestFit="1" customWidth="1"/>
    <col min="6663" max="6912" width="9.140625" style="288"/>
    <col min="6913" max="6913" width="6.5703125" style="288" customWidth="1"/>
    <col min="6914" max="6914" width="78.7109375" style="288" customWidth="1"/>
    <col min="6915" max="6915" width="10.7109375" style="288" customWidth="1"/>
    <col min="6916" max="6916" width="7.5703125" style="288" bestFit="1" customWidth="1"/>
    <col min="6917" max="6917" width="11.5703125" style="288" bestFit="1" customWidth="1"/>
    <col min="6918" max="6918" width="16.42578125" style="288" bestFit="1" customWidth="1"/>
    <col min="6919" max="7168" width="9.140625" style="288"/>
    <col min="7169" max="7169" width="6.5703125" style="288" customWidth="1"/>
    <col min="7170" max="7170" width="78.7109375" style="288" customWidth="1"/>
    <col min="7171" max="7171" width="10.7109375" style="288" customWidth="1"/>
    <col min="7172" max="7172" width="7.5703125" style="288" bestFit="1" customWidth="1"/>
    <col min="7173" max="7173" width="11.5703125" style="288" bestFit="1" customWidth="1"/>
    <col min="7174" max="7174" width="16.42578125" style="288" bestFit="1" customWidth="1"/>
    <col min="7175" max="7424" width="9.140625" style="288"/>
    <col min="7425" max="7425" width="6.5703125" style="288" customWidth="1"/>
    <col min="7426" max="7426" width="78.7109375" style="288" customWidth="1"/>
    <col min="7427" max="7427" width="10.7109375" style="288" customWidth="1"/>
    <col min="7428" max="7428" width="7.5703125" style="288" bestFit="1" customWidth="1"/>
    <col min="7429" max="7429" width="11.5703125" style="288" bestFit="1" customWidth="1"/>
    <col min="7430" max="7430" width="16.42578125" style="288" bestFit="1" customWidth="1"/>
    <col min="7431" max="7680" width="9.140625" style="288"/>
    <col min="7681" max="7681" width="6.5703125" style="288" customWidth="1"/>
    <col min="7682" max="7682" width="78.7109375" style="288" customWidth="1"/>
    <col min="7683" max="7683" width="10.7109375" style="288" customWidth="1"/>
    <col min="7684" max="7684" width="7.5703125" style="288" bestFit="1" customWidth="1"/>
    <col min="7685" max="7685" width="11.5703125" style="288" bestFit="1" customWidth="1"/>
    <col min="7686" max="7686" width="16.42578125" style="288" bestFit="1" customWidth="1"/>
    <col min="7687" max="7936" width="9.140625" style="288"/>
    <col min="7937" max="7937" width="6.5703125" style="288" customWidth="1"/>
    <col min="7938" max="7938" width="78.7109375" style="288" customWidth="1"/>
    <col min="7939" max="7939" width="10.7109375" style="288" customWidth="1"/>
    <col min="7940" max="7940" width="7.5703125" style="288" bestFit="1" customWidth="1"/>
    <col min="7941" max="7941" width="11.5703125" style="288" bestFit="1" customWidth="1"/>
    <col min="7942" max="7942" width="16.42578125" style="288" bestFit="1" customWidth="1"/>
    <col min="7943" max="8192" width="9.140625" style="288"/>
    <col min="8193" max="8193" width="6.5703125" style="288" customWidth="1"/>
    <col min="8194" max="8194" width="78.7109375" style="288" customWidth="1"/>
    <col min="8195" max="8195" width="10.7109375" style="288" customWidth="1"/>
    <col min="8196" max="8196" width="7.5703125" style="288" bestFit="1" customWidth="1"/>
    <col min="8197" max="8197" width="11.5703125" style="288" bestFit="1" customWidth="1"/>
    <col min="8198" max="8198" width="16.42578125" style="288" bestFit="1" customWidth="1"/>
    <col min="8199" max="8448" width="9.140625" style="288"/>
    <col min="8449" max="8449" width="6.5703125" style="288" customWidth="1"/>
    <col min="8450" max="8450" width="78.7109375" style="288" customWidth="1"/>
    <col min="8451" max="8451" width="10.7109375" style="288" customWidth="1"/>
    <col min="8452" max="8452" width="7.5703125" style="288" bestFit="1" customWidth="1"/>
    <col min="8453" max="8453" width="11.5703125" style="288" bestFit="1" customWidth="1"/>
    <col min="8454" max="8454" width="16.42578125" style="288" bestFit="1" customWidth="1"/>
    <col min="8455" max="8704" width="9.140625" style="288"/>
    <col min="8705" max="8705" width="6.5703125" style="288" customWidth="1"/>
    <col min="8706" max="8706" width="78.7109375" style="288" customWidth="1"/>
    <col min="8707" max="8707" width="10.7109375" style="288" customWidth="1"/>
    <col min="8708" max="8708" width="7.5703125" style="288" bestFit="1" customWidth="1"/>
    <col min="8709" max="8709" width="11.5703125" style="288" bestFit="1" customWidth="1"/>
    <col min="8710" max="8710" width="16.42578125" style="288" bestFit="1" customWidth="1"/>
    <col min="8711" max="8960" width="9.140625" style="288"/>
    <col min="8961" max="8961" width="6.5703125" style="288" customWidth="1"/>
    <col min="8962" max="8962" width="78.7109375" style="288" customWidth="1"/>
    <col min="8963" max="8963" width="10.7109375" style="288" customWidth="1"/>
    <col min="8964" max="8964" width="7.5703125" style="288" bestFit="1" customWidth="1"/>
    <col min="8965" max="8965" width="11.5703125" style="288" bestFit="1" customWidth="1"/>
    <col min="8966" max="8966" width="16.42578125" style="288" bestFit="1" customWidth="1"/>
    <col min="8967" max="9216" width="9.140625" style="288"/>
    <col min="9217" max="9217" width="6.5703125" style="288" customWidth="1"/>
    <col min="9218" max="9218" width="78.7109375" style="288" customWidth="1"/>
    <col min="9219" max="9219" width="10.7109375" style="288" customWidth="1"/>
    <col min="9220" max="9220" width="7.5703125" style="288" bestFit="1" customWidth="1"/>
    <col min="9221" max="9221" width="11.5703125" style="288" bestFit="1" customWidth="1"/>
    <col min="9222" max="9222" width="16.42578125" style="288" bestFit="1" customWidth="1"/>
    <col min="9223" max="9472" width="9.140625" style="288"/>
    <col min="9473" max="9473" width="6.5703125" style="288" customWidth="1"/>
    <col min="9474" max="9474" width="78.7109375" style="288" customWidth="1"/>
    <col min="9475" max="9475" width="10.7109375" style="288" customWidth="1"/>
    <col min="9476" max="9476" width="7.5703125" style="288" bestFit="1" customWidth="1"/>
    <col min="9477" max="9477" width="11.5703125" style="288" bestFit="1" customWidth="1"/>
    <col min="9478" max="9478" width="16.42578125" style="288" bestFit="1" customWidth="1"/>
    <col min="9479" max="9728" width="9.140625" style="288"/>
    <col min="9729" max="9729" width="6.5703125" style="288" customWidth="1"/>
    <col min="9730" max="9730" width="78.7109375" style="288" customWidth="1"/>
    <col min="9731" max="9731" width="10.7109375" style="288" customWidth="1"/>
    <col min="9732" max="9732" width="7.5703125" style="288" bestFit="1" customWidth="1"/>
    <col min="9733" max="9733" width="11.5703125" style="288" bestFit="1" customWidth="1"/>
    <col min="9734" max="9734" width="16.42578125" style="288" bestFit="1" customWidth="1"/>
    <col min="9735" max="9984" width="9.140625" style="288"/>
    <col min="9985" max="9985" width="6.5703125" style="288" customWidth="1"/>
    <col min="9986" max="9986" width="78.7109375" style="288" customWidth="1"/>
    <col min="9987" max="9987" width="10.7109375" style="288" customWidth="1"/>
    <col min="9988" max="9988" width="7.5703125" style="288" bestFit="1" customWidth="1"/>
    <col min="9989" max="9989" width="11.5703125" style="288" bestFit="1" customWidth="1"/>
    <col min="9990" max="9990" width="16.42578125" style="288" bestFit="1" customWidth="1"/>
    <col min="9991" max="10240" width="9.140625" style="288"/>
    <col min="10241" max="10241" width="6.5703125" style="288" customWidth="1"/>
    <col min="10242" max="10242" width="78.7109375" style="288" customWidth="1"/>
    <col min="10243" max="10243" width="10.7109375" style="288" customWidth="1"/>
    <col min="10244" max="10244" width="7.5703125" style="288" bestFit="1" customWidth="1"/>
    <col min="10245" max="10245" width="11.5703125" style="288" bestFit="1" customWidth="1"/>
    <col min="10246" max="10246" width="16.42578125" style="288" bestFit="1" customWidth="1"/>
    <col min="10247" max="10496" width="9.140625" style="288"/>
    <col min="10497" max="10497" width="6.5703125" style="288" customWidth="1"/>
    <col min="10498" max="10498" width="78.7109375" style="288" customWidth="1"/>
    <col min="10499" max="10499" width="10.7109375" style="288" customWidth="1"/>
    <col min="10500" max="10500" width="7.5703125" style="288" bestFit="1" customWidth="1"/>
    <col min="10501" max="10501" width="11.5703125" style="288" bestFit="1" customWidth="1"/>
    <col min="10502" max="10502" width="16.42578125" style="288" bestFit="1" customWidth="1"/>
    <col min="10503" max="10752" width="9.140625" style="288"/>
    <col min="10753" max="10753" width="6.5703125" style="288" customWidth="1"/>
    <col min="10754" max="10754" width="78.7109375" style="288" customWidth="1"/>
    <col min="10755" max="10755" width="10.7109375" style="288" customWidth="1"/>
    <col min="10756" max="10756" width="7.5703125" style="288" bestFit="1" customWidth="1"/>
    <col min="10757" max="10757" width="11.5703125" style="288" bestFit="1" customWidth="1"/>
    <col min="10758" max="10758" width="16.42578125" style="288" bestFit="1" customWidth="1"/>
    <col min="10759" max="11008" width="9.140625" style="288"/>
    <col min="11009" max="11009" width="6.5703125" style="288" customWidth="1"/>
    <col min="11010" max="11010" width="78.7109375" style="288" customWidth="1"/>
    <col min="11011" max="11011" width="10.7109375" style="288" customWidth="1"/>
    <col min="11012" max="11012" width="7.5703125" style="288" bestFit="1" customWidth="1"/>
    <col min="11013" max="11013" width="11.5703125" style="288" bestFit="1" customWidth="1"/>
    <col min="11014" max="11014" width="16.42578125" style="288" bestFit="1" customWidth="1"/>
    <col min="11015" max="11264" width="9.140625" style="288"/>
    <col min="11265" max="11265" width="6.5703125" style="288" customWidth="1"/>
    <col min="11266" max="11266" width="78.7109375" style="288" customWidth="1"/>
    <col min="11267" max="11267" width="10.7109375" style="288" customWidth="1"/>
    <col min="11268" max="11268" width="7.5703125" style="288" bestFit="1" customWidth="1"/>
    <col min="11269" max="11269" width="11.5703125" style="288" bestFit="1" customWidth="1"/>
    <col min="11270" max="11270" width="16.42578125" style="288" bestFit="1" customWidth="1"/>
    <col min="11271" max="11520" width="9.140625" style="288"/>
    <col min="11521" max="11521" width="6.5703125" style="288" customWidth="1"/>
    <col min="11522" max="11522" width="78.7109375" style="288" customWidth="1"/>
    <col min="11523" max="11523" width="10.7109375" style="288" customWidth="1"/>
    <col min="11524" max="11524" width="7.5703125" style="288" bestFit="1" customWidth="1"/>
    <col min="11525" max="11525" width="11.5703125" style="288" bestFit="1" customWidth="1"/>
    <col min="11526" max="11526" width="16.42578125" style="288" bestFit="1" customWidth="1"/>
    <col min="11527" max="11776" width="9.140625" style="288"/>
    <col min="11777" max="11777" width="6.5703125" style="288" customWidth="1"/>
    <col min="11778" max="11778" width="78.7109375" style="288" customWidth="1"/>
    <col min="11779" max="11779" width="10.7109375" style="288" customWidth="1"/>
    <col min="11780" max="11780" width="7.5703125" style="288" bestFit="1" customWidth="1"/>
    <col min="11781" max="11781" width="11.5703125" style="288" bestFit="1" customWidth="1"/>
    <col min="11782" max="11782" width="16.42578125" style="288" bestFit="1" customWidth="1"/>
    <col min="11783" max="12032" width="9.140625" style="288"/>
    <col min="12033" max="12033" width="6.5703125" style="288" customWidth="1"/>
    <col min="12034" max="12034" width="78.7109375" style="288" customWidth="1"/>
    <col min="12035" max="12035" width="10.7109375" style="288" customWidth="1"/>
    <col min="12036" max="12036" width="7.5703125" style="288" bestFit="1" customWidth="1"/>
    <col min="12037" max="12037" width="11.5703125" style="288" bestFit="1" customWidth="1"/>
    <col min="12038" max="12038" width="16.42578125" style="288" bestFit="1" customWidth="1"/>
    <col min="12039" max="12288" width="9.140625" style="288"/>
    <col min="12289" max="12289" width="6.5703125" style="288" customWidth="1"/>
    <col min="12290" max="12290" width="78.7109375" style="288" customWidth="1"/>
    <col min="12291" max="12291" width="10.7109375" style="288" customWidth="1"/>
    <col min="12292" max="12292" width="7.5703125" style="288" bestFit="1" customWidth="1"/>
    <col min="12293" max="12293" width="11.5703125" style="288" bestFit="1" customWidth="1"/>
    <col min="12294" max="12294" width="16.42578125" style="288" bestFit="1" customWidth="1"/>
    <col min="12295" max="12544" width="9.140625" style="288"/>
    <col min="12545" max="12545" width="6.5703125" style="288" customWidth="1"/>
    <col min="12546" max="12546" width="78.7109375" style="288" customWidth="1"/>
    <col min="12547" max="12547" width="10.7109375" style="288" customWidth="1"/>
    <col min="12548" max="12548" width="7.5703125" style="288" bestFit="1" customWidth="1"/>
    <col min="12549" max="12549" width="11.5703125" style="288" bestFit="1" customWidth="1"/>
    <col min="12550" max="12550" width="16.42578125" style="288" bestFit="1" customWidth="1"/>
    <col min="12551" max="12800" width="9.140625" style="288"/>
    <col min="12801" max="12801" width="6.5703125" style="288" customWidth="1"/>
    <col min="12802" max="12802" width="78.7109375" style="288" customWidth="1"/>
    <col min="12803" max="12803" width="10.7109375" style="288" customWidth="1"/>
    <col min="12804" max="12804" width="7.5703125" style="288" bestFit="1" customWidth="1"/>
    <col min="12805" max="12805" width="11.5703125" style="288" bestFit="1" customWidth="1"/>
    <col min="12806" max="12806" width="16.42578125" style="288" bestFit="1" customWidth="1"/>
    <col min="12807" max="13056" width="9.140625" style="288"/>
    <col min="13057" max="13057" width="6.5703125" style="288" customWidth="1"/>
    <col min="13058" max="13058" width="78.7109375" style="288" customWidth="1"/>
    <col min="13059" max="13059" width="10.7109375" style="288" customWidth="1"/>
    <col min="13060" max="13060" width="7.5703125" style="288" bestFit="1" customWidth="1"/>
    <col min="13061" max="13061" width="11.5703125" style="288" bestFit="1" customWidth="1"/>
    <col min="13062" max="13062" width="16.42578125" style="288" bestFit="1" customWidth="1"/>
    <col min="13063" max="13312" width="9.140625" style="288"/>
    <col min="13313" max="13313" width="6.5703125" style="288" customWidth="1"/>
    <col min="13314" max="13314" width="78.7109375" style="288" customWidth="1"/>
    <col min="13315" max="13315" width="10.7109375" style="288" customWidth="1"/>
    <col min="13316" max="13316" width="7.5703125" style="288" bestFit="1" customWidth="1"/>
    <col min="13317" max="13317" width="11.5703125" style="288" bestFit="1" customWidth="1"/>
    <col min="13318" max="13318" width="16.42578125" style="288" bestFit="1" customWidth="1"/>
    <col min="13319" max="13568" width="9.140625" style="288"/>
    <col min="13569" max="13569" width="6.5703125" style="288" customWidth="1"/>
    <col min="13570" max="13570" width="78.7109375" style="288" customWidth="1"/>
    <col min="13571" max="13571" width="10.7109375" style="288" customWidth="1"/>
    <col min="13572" max="13572" width="7.5703125" style="288" bestFit="1" customWidth="1"/>
    <col min="13573" max="13573" width="11.5703125" style="288" bestFit="1" customWidth="1"/>
    <col min="13574" max="13574" width="16.42578125" style="288" bestFit="1" customWidth="1"/>
    <col min="13575" max="13824" width="9.140625" style="288"/>
    <col min="13825" max="13825" width="6.5703125" style="288" customWidth="1"/>
    <col min="13826" max="13826" width="78.7109375" style="288" customWidth="1"/>
    <col min="13827" max="13827" width="10.7109375" style="288" customWidth="1"/>
    <col min="13828" max="13828" width="7.5703125" style="288" bestFit="1" customWidth="1"/>
    <col min="13829" max="13829" width="11.5703125" style="288" bestFit="1" customWidth="1"/>
    <col min="13830" max="13830" width="16.42578125" style="288" bestFit="1" customWidth="1"/>
    <col min="13831" max="14080" width="9.140625" style="288"/>
    <col min="14081" max="14081" width="6.5703125" style="288" customWidth="1"/>
    <col min="14082" max="14082" width="78.7109375" style="288" customWidth="1"/>
    <col min="14083" max="14083" width="10.7109375" style="288" customWidth="1"/>
    <col min="14084" max="14084" width="7.5703125" style="288" bestFit="1" customWidth="1"/>
    <col min="14085" max="14085" width="11.5703125" style="288" bestFit="1" customWidth="1"/>
    <col min="14086" max="14086" width="16.42578125" style="288" bestFit="1" customWidth="1"/>
    <col min="14087" max="14336" width="9.140625" style="288"/>
    <col min="14337" max="14337" width="6.5703125" style="288" customWidth="1"/>
    <col min="14338" max="14338" width="78.7109375" style="288" customWidth="1"/>
    <col min="14339" max="14339" width="10.7109375" style="288" customWidth="1"/>
    <col min="14340" max="14340" width="7.5703125" style="288" bestFit="1" customWidth="1"/>
    <col min="14341" max="14341" width="11.5703125" style="288" bestFit="1" customWidth="1"/>
    <col min="14342" max="14342" width="16.42578125" style="288" bestFit="1" customWidth="1"/>
    <col min="14343" max="14592" width="9.140625" style="288"/>
    <col min="14593" max="14593" width="6.5703125" style="288" customWidth="1"/>
    <col min="14594" max="14594" width="78.7109375" style="288" customWidth="1"/>
    <col min="14595" max="14595" width="10.7109375" style="288" customWidth="1"/>
    <col min="14596" max="14596" width="7.5703125" style="288" bestFit="1" customWidth="1"/>
    <col min="14597" max="14597" width="11.5703125" style="288" bestFit="1" customWidth="1"/>
    <col min="14598" max="14598" width="16.42578125" style="288" bestFit="1" customWidth="1"/>
    <col min="14599" max="14848" width="9.140625" style="288"/>
    <col min="14849" max="14849" width="6.5703125" style="288" customWidth="1"/>
    <col min="14850" max="14850" width="78.7109375" style="288" customWidth="1"/>
    <col min="14851" max="14851" width="10.7109375" style="288" customWidth="1"/>
    <col min="14852" max="14852" width="7.5703125" style="288" bestFit="1" customWidth="1"/>
    <col min="14853" max="14853" width="11.5703125" style="288" bestFit="1" customWidth="1"/>
    <col min="14854" max="14854" width="16.42578125" style="288" bestFit="1" customWidth="1"/>
    <col min="14855" max="15104" width="9.140625" style="288"/>
    <col min="15105" max="15105" width="6.5703125" style="288" customWidth="1"/>
    <col min="15106" max="15106" width="78.7109375" style="288" customWidth="1"/>
    <col min="15107" max="15107" width="10.7109375" style="288" customWidth="1"/>
    <col min="15108" max="15108" width="7.5703125" style="288" bestFit="1" customWidth="1"/>
    <col min="15109" max="15109" width="11.5703125" style="288" bestFit="1" customWidth="1"/>
    <col min="15110" max="15110" width="16.42578125" style="288" bestFit="1" customWidth="1"/>
    <col min="15111" max="15360" width="9.140625" style="288"/>
    <col min="15361" max="15361" width="6.5703125" style="288" customWidth="1"/>
    <col min="15362" max="15362" width="78.7109375" style="288" customWidth="1"/>
    <col min="15363" max="15363" width="10.7109375" style="288" customWidth="1"/>
    <col min="15364" max="15364" width="7.5703125" style="288" bestFit="1" customWidth="1"/>
    <col min="15365" max="15365" width="11.5703125" style="288" bestFit="1" customWidth="1"/>
    <col min="15366" max="15366" width="16.42578125" style="288" bestFit="1" customWidth="1"/>
    <col min="15367" max="15616" width="9.140625" style="288"/>
    <col min="15617" max="15617" width="6.5703125" style="288" customWidth="1"/>
    <col min="15618" max="15618" width="78.7109375" style="288" customWidth="1"/>
    <col min="15619" max="15619" width="10.7109375" style="288" customWidth="1"/>
    <col min="15620" max="15620" width="7.5703125" style="288" bestFit="1" customWidth="1"/>
    <col min="15621" max="15621" width="11.5703125" style="288" bestFit="1" customWidth="1"/>
    <col min="15622" max="15622" width="16.42578125" style="288" bestFit="1" customWidth="1"/>
    <col min="15623" max="15872" width="9.140625" style="288"/>
    <col min="15873" max="15873" width="6.5703125" style="288" customWidth="1"/>
    <col min="15874" max="15874" width="78.7109375" style="288" customWidth="1"/>
    <col min="15875" max="15875" width="10.7109375" style="288" customWidth="1"/>
    <col min="15876" max="15876" width="7.5703125" style="288" bestFit="1" customWidth="1"/>
    <col min="15877" max="15877" width="11.5703125" style="288" bestFit="1" customWidth="1"/>
    <col min="15878" max="15878" width="16.42578125" style="288" bestFit="1" customWidth="1"/>
    <col min="15879" max="16128" width="9.140625" style="288"/>
    <col min="16129" max="16129" width="6.5703125" style="288" customWidth="1"/>
    <col min="16130" max="16130" width="78.7109375" style="288" customWidth="1"/>
    <col min="16131" max="16131" width="10.7109375" style="288" customWidth="1"/>
    <col min="16132" max="16132" width="7.5703125" style="288" bestFit="1" customWidth="1"/>
    <col min="16133" max="16133" width="11.5703125" style="288" bestFit="1" customWidth="1"/>
    <col min="16134" max="16134" width="16.42578125" style="288" bestFit="1" customWidth="1"/>
    <col min="16135" max="16384" width="9.140625" style="288"/>
  </cols>
  <sheetData>
    <row r="1" spans="1:6" s="25" customFormat="1" ht="28.5" customHeight="1">
      <c r="A1" s="772" t="s">
        <v>740</v>
      </c>
      <c r="B1" s="772"/>
      <c r="C1" s="772"/>
      <c r="D1" s="772"/>
      <c r="E1" s="772"/>
      <c r="F1" s="772"/>
    </row>
    <row r="2" spans="1:6" s="9" customFormat="1" ht="15" customHeight="1">
      <c r="A2" s="773" t="s">
        <v>912</v>
      </c>
      <c r="B2" s="773"/>
      <c r="C2" s="773"/>
      <c r="D2" s="10"/>
      <c r="E2" s="10"/>
      <c r="F2" s="10"/>
    </row>
    <row r="3" spans="1:6" s="9" customFormat="1" ht="24.75" customHeight="1" thickBot="1">
      <c r="A3" s="782" t="s">
        <v>162</v>
      </c>
      <c r="B3" s="782"/>
      <c r="C3" s="782"/>
      <c r="D3" s="10"/>
      <c r="E3" s="10"/>
      <c r="F3" s="10"/>
    </row>
    <row r="4" spans="1:6" s="205" customFormat="1" ht="31.5" thickTop="1" thickBot="1">
      <c r="A4" s="259" t="s">
        <v>304</v>
      </c>
      <c r="B4" s="260" t="s">
        <v>305</v>
      </c>
      <c r="C4" s="134" t="s">
        <v>306</v>
      </c>
      <c r="D4" s="134" t="s">
        <v>307</v>
      </c>
      <c r="E4" s="135" t="s">
        <v>308</v>
      </c>
      <c r="F4" s="136" t="s">
        <v>309</v>
      </c>
    </row>
    <row r="5" spans="1:6" s="149" customFormat="1" ht="15.75" thickTop="1">
      <c r="A5" s="261" t="s">
        <v>166</v>
      </c>
      <c r="B5" s="139" t="s">
        <v>424</v>
      </c>
      <c r="C5" s="262"/>
      <c r="D5" s="263"/>
      <c r="E5" s="264"/>
      <c r="F5" s="265"/>
    </row>
    <row r="6" spans="1:6" s="268" customFormat="1">
      <c r="A6" s="266" t="s">
        <v>310</v>
      </c>
      <c r="B6" s="267" t="s">
        <v>425</v>
      </c>
      <c r="C6" s="167"/>
      <c r="D6" s="168"/>
      <c r="E6" s="147"/>
      <c r="F6" s="148"/>
    </row>
    <row r="7" spans="1:6" s="268" customFormat="1">
      <c r="A7" s="266"/>
      <c r="B7" s="267" t="s">
        <v>426</v>
      </c>
      <c r="C7" s="167"/>
      <c r="D7" s="168"/>
      <c r="E7" s="196"/>
      <c r="F7" s="148"/>
    </row>
    <row r="8" spans="1:6" s="268" customFormat="1">
      <c r="A8" s="266"/>
      <c r="B8" s="267" t="s">
        <v>427</v>
      </c>
      <c r="C8" s="167"/>
      <c r="D8" s="168"/>
      <c r="E8" s="147"/>
      <c r="F8" s="148"/>
    </row>
    <row r="9" spans="1:6" s="268" customFormat="1">
      <c r="A9" s="266"/>
      <c r="B9" s="267" t="s">
        <v>428</v>
      </c>
      <c r="C9" s="167"/>
      <c r="D9" s="168"/>
      <c r="E9" s="196"/>
      <c r="F9" s="148"/>
    </row>
    <row r="10" spans="1:6" s="268" customFormat="1">
      <c r="A10" s="269"/>
      <c r="B10" s="267" t="s">
        <v>429</v>
      </c>
      <c r="C10" s="167"/>
      <c r="D10" s="168"/>
      <c r="E10" s="196"/>
      <c r="F10" s="148"/>
    </row>
    <row r="11" spans="1:6" s="268" customFormat="1">
      <c r="A11" s="269"/>
      <c r="B11" s="267" t="s">
        <v>430</v>
      </c>
      <c r="C11" s="167"/>
      <c r="D11" s="168"/>
      <c r="E11" s="196"/>
      <c r="F11" s="148"/>
    </row>
    <row r="12" spans="1:6" s="268" customFormat="1">
      <c r="A12" s="269"/>
      <c r="B12" s="267" t="s">
        <v>431</v>
      </c>
      <c r="C12" s="167"/>
      <c r="D12" s="168"/>
      <c r="E12" s="196"/>
      <c r="F12" s="148"/>
    </row>
    <row r="13" spans="1:6" s="268" customFormat="1">
      <c r="A13" s="266"/>
      <c r="B13" s="267" t="s">
        <v>432</v>
      </c>
      <c r="C13" s="167"/>
      <c r="D13" s="168"/>
      <c r="E13" s="196"/>
      <c r="F13" s="148"/>
    </row>
    <row r="14" spans="1:6" s="268" customFormat="1">
      <c r="A14" s="266"/>
      <c r="B14" s="267" t="s">
        <v>433</v>
      </c>
      <c r="C14" s="167"/>
      <c r="D14" s="168"/>
      <c r="E14" s="196"/>
      <c r="F14" s="148"/>
    </row>
    <row r="15" spans="1:6" s="268" customFormat="1">
      <c r="A15" s="266"/>
      <c r="B15" s="267" t="s">
        <v>434</v>
      </c>
      <c r="C15" s="167"/>
      <c r="D15" s="168"/>
      <c r="E15" s="196"/>
      <c r="F15" s="148"/>
    </row>
    <row r="16" spans="1:6" s="131" customFormat="1" ht="57">
      <c r="A16" s="270">
        <v>1</v>
      </c>
      <c r="B16" s="271" t="s">
        <v>888</v>
      </c>
      <c r="C16" s="167"/>
      <c r="D16" s="168"/>
      <c r="E16" s="147"/>
      <c r="F16" s="148"/>
    </row>
    <row r="17" spans="1:6" s="131" customFormat="1">
      <c r="A17" s="272"/>
      <c r="B17" s="152" t="s">
        <v>325</v>
      </c>
      <c r="C17" s="167">
        <v>1500</v>
      </c>
      <c r="D17" s="167" t="s">
        <v>342</v>
      </c>
      <c r="E17" s="147"/>
      <c r="F17" s="154">
        <f>IF($C17&lt;&gt;"R.O.",E17*$C17,"-")</f>
        <v>0</v>
      </c>
    </row>
    <row r="18" spans="1:6" s="131" customFormat="1" ht="15" thickBot="1">
      <c r="A18" s="273"/>
      <c r="B18" s="274" t="s">
        <v>435</v>
      </c>
      <c r="C18" s="275">
        <v>1500</v>
      </c>
      <c r="D18" s="275" t="str">
        <f>D17</f>
        <v>Mtrs</v>
      </c>
      <c r="E18" s="276"/>
      <c r="F18" s="154">
        <f>IF($C18&lt;&gt;"R.O.",E18*$C18,"-")</f>
        <v>0</v>
      </c>
    </row>
    <row r="19" spans="1:6" s="283" customFormat="1" ht="16.5" thickTop="1" thickBot="1">
      <c r="A19" s="277" t="s">
        <v>166</v>
      </c>
      <c r="B19" s="278" t="s">
        <v>436</v>
      </c>
      <c r="C19" s="279"/>
      <c r="D19" s="280"/>
      <c r="E19" s="281"/>
      <c r="F19" s="282">
        <f>F18+F17</f>
        <v>0</v>
      </c>
    </row>
    <row r="20" spans="1:6" ht="15.75" thickTop="1">
      <c r="A20" s="284" t="s">
        <v>200</v>
      </c>
      <c r="B20" s="285" t="s">
        <v>437</v>
      </c>
      <c r="C20" s="286"/>
      <c r="D20" s="286"/>
      <c r="E20" s="287"/>
      <c r="F20" s="265"/>
    </row>
    <row r="21" spans="1:6">
      <c r="A21" s="165" t="s">
        <v>438</v>
      </c>
      <c r="B21" s="166" t="s">
        <v>439</v>
      </c>
      <c r="C21" s="289"/>
      <c r="D21" s="289"/>
      <c r="E21" s="196"/>
      <c r="F21" s="148"/>
    </row>
    <row r="22" spans="1:6">
      <c r="A22" s="165"/>
      <c r="B22" s="166" t="s">
        <v>440</v>
      </c>
      <c r="C22" s="289"/>
      <c r="D22" s="289"/>
      <c r="E22" s="196"/>
      <c r="F22" s="148"/>
    </row>
    <row r="23" spans="1:6">
      <c r="A23" s="165"/>
      <c r="B23" s="166" t="s">
        <v>441</v>
      </c>
      <c r="C23" s="289"/>
      <c r="D23" s="289"/>
      <c r="E23" s="196"/>
      <c r="F23" s="148"/>
    </row>
    <row r="24" spans="1:6">
      <c r="A24" s="165"/>
      <c r="B24" s="166" t="s">
        <v>442</v>
      </c>
      <c r="C24" s="289"/>
      <c r="D24" s="289"/>
      <c r="E24" s="196"/>
      <c r="F24" s="148"/>
    </row>
    <row r="25" spans="1:6">
      <c r="A25" s="165"/>
      <c r="B25" s="166" t="s">
        <v>443</v>
      </c>
      <c r="C25" s="289"/>
      <c r="D25" s="289"/>
      <c r="E25" s="196"/>
      <c r="F25" s="148"/>
    </row>
    <row r="26" spans="1:6" ht="28.5">
      <c r="A26" s="165"/>
      <c r="B26" s="271" t="s">
        <v>506</v>
      </c>
      <c r="C26" s="289"/>
      <c r="D26" s="289"/>
      <c r="E26" s="196"/>
      <c r="F26" s="148"/>
    </row>
    <row r="27" spans="1:6">
      <c r="A27" s="165"/>
      <c r="B27" s="290" t="s">
        <v>444</v>
      </c>
      <c r="C27" s="289"/>
      <c r="D27" s="289"/>
      <c r="E27" s="196"/>
      <c r="F27" s="148"/>
    </row>
    <row r="28" spans="1:6">
      <c r="A28" s="165">
        <v>1</v>
      </c>
      <c r="B28" s="166" t="s">
        <v>445</v>
      </c>
      <c r="C28" s="289"/>
      <c r="D28" s="289"/>
      <c r="E28" s="196"/>
      <c r="F28" s="148"/>
    </row>
    <row r="29" spans="1:6">
      <c r="A29" s="165"/>
      <c r="B29" s="291" t="s">
        <v>325</v>
      </c>
      <c r="C29" s="289">
        <v>50</v>
      </c>
      <c r="D29" s="289" t="s">
        <v>134</v>
      </c>
      <c r="E29" s="196"/>
      <c r="F29" s="154">
        <f>IF($C29&lt;&gt;"R.O.",E29*$C29,"-")</f>
        <v>0</v>
      </c>
    </row>
    <row r="30" spans="1:6">
      <c r="A30" s="165"/>
      <c r="B30" s="291" t="s">
        <v>326</v>
      </c>
      <c r="C30" s="289">
        <v>50</v>
      </c>
      <c r="D30" s="289" t="s">
        <v>134</v>
      </c>
      <c r="E30" s="196"/>
      <c r="F30" s="154">
        <f>IF($C30&lt;&gt;"R.O.",E30*$C30,"-")</f>
        <v>0</v>
      </c>
    </row>
    <row r="31" spans="1:6">
      <c r="A31" s="165">
        <v>2</v>
      </c>
      <c r="B31" s="166" t="s">
        <v>446</v>
      </c>
      <c r="C31" s="289"/>
      <c r="D31" s="289"/>
      <c r="E31" s="196"/>
      <c r="F31" s="154"/>
    </row>
    <row r="32" spans="1:6">
      <c r="A32" s="165"/>
      <c r="B32" s="291" t="s">
        <v>325</v>
      </c>
      <c r="C32" s="289">
        <v>60</v>
      </c>
      <c r="D32" s="289" t="s">
        <v>134</v>
      </c>
      <c r="E32" s="196"/>
      <c r="F32" s="154">
        <f>IF($C32&lt;&gt;"R.O.",E32*$C32,"-")</f>
        <v>0</v>
      </c>
    </row>
    <row r="33" spans="1:6">
      <c r="A33" s="165"/>
      <c r="B33" s="291" t="s">
        <v>326</v>
      </c>
      <c r="C33" s="289">
        <v>60</v>
      </c>
      <c r="D33" s="289" t="s">
        <v>134</v>
      </c>
      <c r="E33" s="196"/>
      <c r="F33" s="154">
        <f>IF($C33&lt;&gt;"R.O.",E33*$C33,"-")</f>
        <v>0</v>
      </c>
    </row>
    <row r="34" spans="1:6">
      <c r="A34" s="165">
        <v>3</v>
      </c>
      <c r="B34" s="166" t="s">
        <v>447</v>
      </c>
      <c r="C34" s="289"/>
      <c r="D34" s="289"/>
      <c r="E34" s="196"/>
      <c r="F34" s="154"/>
    </row>
    <row r="35" spans="1:6">
      <c r="A35" s="165"/>
      <c r="B35" s="291" t="s">
        <v>325</v>
      </c>
      <c r="C35" s="289">
        <v>40</v>
      </c>
      <c r="D35" s="289" t="s">
        <v>134</v>
      </c>
      <c r="E35" s="196"/>
      <c r="F35" s="154">
        <f>IF($C35&lt;&gt;"R.O.",E35*$C35,"-")</f>
        <v>0</v>
      </c>
    </row>
    <row r="36" spans="1:6">
      <c r="A36" s="165"/>
      <c r="B36" s="291" t="s">
        <v>326</v>
      </c>
      <c r="C36" s="289">
        <v>40</v>
      </c>
      <c r="D36" s="289" t="s">
        <v>134</v>
      </c>
      <c r="E36" s="196"/>
      <c r="F36" s="154">
        <f>IF($C36&lt;&gt;"R.O.",E36*$C36,"-")</f>
        <v>0</v>
      </c>
    </row>
    <row r="37" spans="1:6">
      <c r="A37" s="165">
        <v>4</v>
      </c>
      <c r="B37" s="166" t="s">
        <v>448</v>
      </c>
      <c r="C37" s="289"/>
      <c r="D37" s="289"/>
      <c r="E37" s="196"/>
      <c r="F37" s="154"/>
    </row>
    <row r="38" spans="1:6">
      <c r="A38" s="165"/>
      <c r="B38" s="291" t="s">
        <v>325</v>
      </c>
      <c r="C38" s="289">
        <v>20</v>
      </c>
      <c r="D38" s="289" t="s">
        <v>134</v>
      </c>
      <c r="E38" s="196"/>
      <c r="F38" s="154">
        <f>IF($C38&lt;&gt;"R.O.",E38*$C38,"-")</f>
        <v>0</v>
      </c>
    </row>
    <row r="39" spans="1:6">
      <c r="A39" s="165"/>
      <c r="B39" s="291" t="s">
        <v>326</v>
      </c>
      <c r="C39" s="289">
        <v>20</v>
      </c>
      <c r="D39" s="289" t="s">
        <v>134</v>
      </c>
      <c r="E39" s="196"/>
      <c r="F39" s="154">
        <f>IF($C39&lt;&gt;"R.O.",E39*$C39,"-")</f>
        <v>0</v>
      </c>
    </row>
    <row r="40" spans="1:6">
      <c r="A40" s="165">
        <v>5</v>
      </c>
      <c r="B40" s="166" t="s">
        <v>449</v>
      </c>
      <c r="C40" s="289"/>
      <c r="D40" s="289"/>
      <c r="E40" s="196"/>
      <c r="F40" s="154"/>
    </row>
    <row r="41" spans="1:6">
      <c r="A41" s="165"/>
      <c r="B41" s="291" t="s">
        <v>325</v>
      </c>
      <c r="C41" s="292"/>
      <c r="D41" s="289" t="s">
        <v>134</v>
      </c>
      <c r="E41" s="196"/>
      <c r="F41" s="154"/>
    </row>
    <row r="42" spans="1:6">
      <c r="A42" s="165"/>
      <c r="B42" s="291" t="s">
        <v>326</v>
      </c>
      <c r="C42" s="292"/>
      <c r="D42" s="289" t="s">
        <v>134</v>
      </c>
      <c r="E42" s="196"/>
      <c r="F42" s="154">
        <f>IF($C42&lt;&gt;"R.O.",E42*$C42,"-")</f>
        <v>0</v>
      </c>
    </row>
    <row r="43" spans="1:6" s="149" customFormat="1">
      <c r="A43" s="165">
        <v>6</v>
      </c>
      <c r="B43" s="166" t="s">
        <v>450</v>
      </c>
      <c r="C43" s="289"/>
      <c r="D43" s="289"/>
      <c r="E43" s="147"/>
      <c r="F43" s="148"/>
    </row>
    <row r="44" spans="1:6" s="149" customFormat="1">
      <c r="A44" s="269"/>
      <c r="B44" s="291" t="s">
        <v>325</v>
      </c>
      <c r="C44" s="292"/>
      <c r="D44" s="167" t="s">
        <v>269</v>
      </c>
      <c r="E44" s="147"/>
      <c r="F44" s="154">
        <f>IF($C44&lt;&gt;"R.O.",E44*$C44,"-")</f>
        <v>0</v>
      </c>
    </row>
    <row r="45" spans="1:6" s="149" customFormat="1">
      <c r="A45" s="269"/>
      <c r="B45" s="291" t="s">
        <v>326</v>
      </c>
      <c r="C45" s="292"/>
      <c r="D45" s="167" t="str">
        <f>D44</f>
        <v>Set</v>
      </c>
      <c r="E45" s="147"/>
      <c r="F45" s="154">
        <f>IF($C45&lt;&gt;"R.O.",E45*$C45,"-")</f>
        <v>0</v>
      </c>
    </row>
    <row r="46" spans="1:6" s="149" customFormat="1">
      <c r="A46" s="165">
        <v>7</v>
      </c>
      <c r="B46" s="166" t="s">
        <v>451</v>
      </c>
      <c r="C46" s="289"/>
      <c r="D46" s="289"/>
      <c r="E46" s="147"/>
      <c r="F46" s="148"/>
    </row>
    <row r="47" spans="1:6" s="149" customFormat="1">
      <c r="A47" s="269"/>
      <c r="B47" s="291" t="s">
        <v>325</v>
      </c>
      <c r="C47" s="292">
        <v>5</v>
      </c>
      <c r="D47" s="167" t="s">
        <v>134</v>
      </c>
      <c r="E47" s="147"/>
      <c r="F47" s="154">
        <f>IF($C47&lt;&gt;"R.O.",E47*$C47,"-")</f>
        <v>0</v>
      </c>
    </row>
    <row r="48" spans="1:6" s="149" customFormat="1">
      <c r="A48" s="269"/>
      <c r="B48" s="291" t="s">
        <v>326</v>
      </c>
      <c r="C48" s="292">
        <v>5</v>
      </c>
      <c r="D48" s="167" t="s">
        <v>134</v>
      </c>
      <c r="E48" s="147"/>
      <c r="F48" s="154">
        <f>IF($C48&lt;&gt;"R.O.",E48*$C48,"-")</f>
        <v>0</v>
      </c>
    </row>
    <row r="49" spans="1:6" s="149" customFormat="1">
      <c r="A49" s="165">
        <v>7</v>
      </c>
      <c r="B49" s="166" t="s">
        <v>452</v>
      </c>
      <c r="C49" s="289"/>
      <c r="D49" s="289"/>
      <c r="E49" s="147"/>
      <c r="F49" s="148"/>
    </row>
    <row r="50" spans="1:6" s="149" customFormat="1">
      <c r="A50" s="269"/>
      <c r="B50" s="291" t="s">
        <v>325</v>
      </c>
      <c r="C50" s="292"/>
      <c r="D50" s="167" t="s">
        <v>134</v>
      </c>
      <c r="E50" s="147"/>
      <c r="F50" s="154">
        <f>IF($C50&lt;&gt;"R.O.",E50*$C50,"-")</f>
        <v>0</v>
      </c>
    </row>
    <row r="51" spans="1:6" s="149" customFormat="1">
      <c r="A51" s="269"/>
      <c r="B51" s="291" t="s">
        <v>326</v>
      </c>
      <c r="C51" s="292"/>
      <c r="D51" s="167" t="s">
        <v>134</v>
      </c>
      <c r="E51" s="147"/>
      <c r="F51" s="154">
        <f>IF($C51&lt;&gt;"R.O.",E51*$C51,"-")</f>
        <v>0</v>
      </c>
    </row>
    <row r="52" spans="1:6" s="149" customFormat="1">
      <c r="A52" s="165">
        <v>7</v>
      </c>
      <c r="B52" s="166" t="s">
        <v>453</v>
      </c>
      <c r="C52" s="292"/>
      <c r="D52" s="289"/>
      <c r="E52" s="147"/>
      <c r="F52" s="148"/>
    </row>
    <row r="53" spans="1:6" s="149" customFormat="1">
      <c r="A53" s="269"/>
      <c r="B53" s="291" t="s">
        <v>325</v>
      </c>
      <c r="C53" s="292"/>
      <c r="D53" s="167" t="s">
        <v>134</v>
      </c>
      <c r="E53" s="147"/>
      <c r="F53" s="154">
        <f>IF($C53&lt;&gt;"R.O.",E53*$C53,"-")</f>
        <v>0</v>
      </c>
    </row>
    <row r="54" spans="1:6" s="149" customFormat="1">
      <c r="A54" s="269"/>
      <c r="B54" s="291" t="s">
        <v>326</v>
      </c>
      <c r="C54" s="292"/>
      <c r="D54" s="167" t="s">
        <v>134</v>
      </c>
      <c r="E54" s="147"/>
      <c r="F54" s="154">
        <f>IF($C54&lt;&gt;"R.O.",E54*$C54,"-")</f>
        <v>0</v>
      </c>
    </row>
    <row r="55" spans="1:6" s="149" customFormat="1">
      <c r="A55" s="165">
        <v>7</v>
      </c>
      <c r="B55" s="166" t="s">
        <v>454</v>
      </c>
      <c r="C55" s="292"/>
      <c r="D55" s="289"/>
      <c r="E55" s="147"/>
      <c r="F55" s="148"/>
    </row>
    <row r="56" spans="1:6" s="149" customFormat="1">
      <c r="A56" s="269"/>
      <c r="B56" s="291" t="s">
        <v>325</v>
      </c>
      <c r="C56" s="292"/>
      <c r="D56" s="167" t="s">
        <v>134</v>
      </c>
      <c r="E56" s="147"/>
      <c r="F56" s="154">
        <f>IF($C56&lt;&gt;"R.O.",E56*$C56,"-")</f>
        <v>0</v>
      </c>
    </row>
    <row r="57" spans="1:6" s="149" customFormat="1">
      <c r="A57" s="269"/>
      <c r="B57" s="291" t="s">
        <v>326</v>
      </c>
      <c r="C57" s="292"/>
      <c r="D57" s="167" t="s">
        <v>134</v>
      </c>
      <c r="E57" s="147"/>
      <c r="F57" s="154">
        <f>IF($C57&lt;&gt;"R.O.",E57*$C57,"-")</f>
        <v>0</v>
      </c>
    </row>
    <row r="58" spans="1:6">
      <c r="A58" s="165">
        <v>8</v>
      </c>
      <c r="B58" s="166" t="s">
        <v>455</v>
      </c>
      <c r="C58" s="289"/>
      <c r="D58" s="289"/>
      <c r="E58" s="196"/>
      <c r="F58" s="154"/>
    </row>
    <row r="59" spans="1:6">
      <c r="A59" s="165"/>
      <c r="B59" s="166" t="s">
        <v>456</v>
      </c>
      <c r="C59" s="289"/>
      <c r="D59" s="289"/>
      <c r="E59" s="196"/>
      <c r="F59" s="154"/>
    </row>
    <row r="60" spans="1:6">
      <c r="A60" s="165"/>
      <c r="B60" s="291" t="s">
        <v>325</v>
      </c>
      <c r="C60" s="289"/>
      <c r="D60" s="289" t="s">
        <v>134</v>
      </c>
      <c r="E60" s="196"/>
      <c r="F60" s="154">
        <f>IF($C60&lt;&gt;"R.O.",E60*$C60,"-")</f>
        <v>0</v>
      </c>
    </row>
    <row r="61" spans="1:6">
      <c r="A61" s="165"/>
      <c r="B61" s="291" t="s">
        <v>326</v>
      </c>
      <c r="C61" s="289"/>
      <c r="D61" s="289" t="s">
        <v>134</v>
      </c>
      <c r="E61" s="196"/>
      <c r="F61" s="154">
        <f>IF($C61&lt;&gt;"R.O.",E61*$C61,"-")</f>
        <v>0</v>
      </c>
    </row>
    <row r="62" spans="1:6">
      <c r="A62" s="165">
        <v>9</v>
      </c>
      <c r="B62" s="166" t="s">
        <v>457</v>
      </c>
      <c r="C62" s="289"/>
      <c r="D62" s="289"/>
      <c r="E62" s="196"/>
      <c r="F62" s="154"/>
    </row>
    <row r="63" spans="1:6">
      <c r="A63" s="165"/>
      <c r="B63" s="291" t="s">
        <v>325</v>
      </c>
      <c r="C63" s="292"/>
      <c r="D63" s="289" t="s">
        <v>134</v>
      </c>
      <c r="E63" s="196"/>
      <c r="F63" s="154">
        <f>IF($C63&lt;&gt;"R.O.",E63*$C63,"-")</f>
        <v>0</v>
      </c>
    </row>
    <row r="64" spans="1:6">
      <c r="A64" s="165"/>
      <c r="B64" s="291" t="s">
        <v>326</v>
      </c>
      <c r="C64" s="292"/>
      <c r="D64" s="289" t="s">
        <v>134</v>
      </c>
      <c r="E64" s="196"/>
      <c r="F64" s="154">
        <f>IF($C64&lt;&gt;"R.O.",E64*$C64,"-")</f>
        <v>0</v>
      </c>
    </row>
    <row r="65" spans="1:6">
      <c r="A65" s="165">
        <v>10</v>
      </c>
      <c r="B65" s="166" t="s">
        <v>458</v>
      </c>
      <c r="C65" s="289"/>
      <c r="D65" s="289"/>
      <c r="E65" s="196"/>
      <c r="F65" s="154"/>
    </row>
    <row r="66" spans="1:6">
      <c r="A66" s="165"/>
      <c r="B66" s="166" t="s">
        <v>459</v>
      </c>
      <c r="C66" s="289"/>
      <c r="D66" s="289"/>
      <c r="E66" s="196"/>
      <c r="F66" s="154"/>
    </row>
    <row r="67" spans="1:6">
      <c r="A67" s="165"/>
      <c r="B67" s="166" t="s">
        <v>460</v>
      </c>
      <c r="C67" s="289"/>
      <c r="D67" s="289"/>
      <c r="E67" s="196"/>
      <c r="F67" s="154"/>
    </row>
    <row r="68" spans="1:6">
      <c r="A68" s="165"/>
      <c r="B68" s="166" t="s">
        <v>461</v>
      </c>
      <c r="C68" s="289"/>
      <c r="D68" s="289"/>
      <c r="E68" s="196"/>
      <c r="F68" s="154"/>
    </row>
    <row r="69" spans="1:6">
      <c r="A69" s="165"/>
      <c r="B69" s="166" t="s">
        <v>462</v>
      </c>
      <c r="C69" s="289"/>
      <c r="D69" s="289"/>
      <c r="E69" s="196"/>
      <c r="F69" s="154"/>
    </row>
    <row r="70" spans="1:6">
      <c r="A70" s="165"/>
      <c r="B70" s="291" t="s">
        <v>325</v>
      </c>
      <c r="C70" s="289">
        <v>10</v>
      </c>
      <c r="D70" s="289" t="s">
        <v>134</v>
      </c>
      <c r="E70" s="196"/>
      <c r="F70" s="154">
        <f>IF($C70&lt;&gt;"R.O.",E70*$C70,"-")</f>
        <v>0</v>
      </c>
    </row>
    <row r="71" spans="1:6">
      <c r="A71" s="165"/>
      <c r="B71" s="291" t="s">
        <v>326</v>
      </c>
      <c r="C71" s="289">
        <v>10</v>
      </c>
      <c r="D71" s="289" t="s">
        <v>134</v>
      </c>
      <c r="E71" s="196"/>
      <c r="F71" s="154">
        <f>IF($C71&lt;&gt;"R.O.",E71*$C71,"-")</f>
        <v>0</v>
      </c>
    </row>
    <row r="72" spans="1:6" ht="28.5">
      <c r="A72" s="165">
        <v>11</v>
      </c>
      <c r="B72" s="293" t="s">
        <v>463</v>
      </c>
      <c r="C72" s="289"/>
      <c r="D72" s="289"/>
      <c r="E72" s="196"/>
      <c r="F72" s="154"/>
    </row>
    <row r="73" spans="1:6">
      <c r="A73" s="165"/>
      <c r="B73" s="291" t="s">
        <v>325</v>
      </c>
      <c r="C73" s="292">
        <v>10</v>
      </c>
      <c r="D73" s="289" t="s">
        <v>134</v>
      </c>
      <c r="E73" s="196"/>
      <c r="F73" s="154">
        <f>IF($C73&lt;&gt;"R.O.",E73*$C73,"-")</f>
        <v>0</v>
      </c>
    </row>
    <row r="74" spans="1:6">
      <c r="A74" s="165"/>
      <c r="B74" s="291" t="s">
        <v>326</v>
      </c>
      <c r="C74" s="292">
        <v>10</v>
      </c>
      <c r="D74" s="289" t="s">
        <v>134</v>
      </c>
      <c r="E74" s="196"/>
      <c r="F74" s="154">
        <f>IF($C74&lt;&gt;"R.O.",E74*$C74,"-")</f>
        <v>0</v>
      </c>
    </row>
    <row r="75" spans="1:6" ht="28.5">
      <c r="A75" s="165">
        <v>12</v>
      </c>
      <c r="B75" s="293" t="s">
        <v>905</v>
      </c>
      <c r="C75" s="289"/>
      <c r="D75" s="289"/>
      <c r="E75" s="196"/>
      <c r="F75" s="154"/>
    </row>
    <row r="76" spans="1:6">
      <c r="A76" s="165"/>
      <c r="B76" s="291" t="s">
        <v>325</v>
      </c>
      <c r="C76" s="289">
        <v>10</v>
      </c>
      <c r="D76" s="294" t="s">
        <v>134</v>
      </c>
      <c r="E76" s="196"/>
      <c r="F76" s="154">
        <f>IF($C76&lt;&gt;"R.O.",E76*$C76,"-")</f>
        <v>0</v>
      </c>
    </row>
    <row r="77" spans="1:6">
      <c r="A77" s="165"/>
      <c r="B77" s="291" t="s">
        <v>326</v>
      </c>
      <c r="C77" s="289">
        <v>10</v>
      </c>
      <c r="D77" s="294" t="s">
        <v>134</v>
      </c>
      <c r="E77" s="196"/>
      <c r="F77" s="154">
        <f>IF($C77&lt;&gt;"R.O.",E77*$C77,"-")</f>
        <v>0</v>
      </c>
    </row>
    <row r="78" spans="1:6" ht="42.75">
      <c r="A78" s="165">
        <v>13</v>
      </c>
      <c r="B78" s="293" t="s">
        <v>889</v>
      </c>
      <c r="C78" s="289"/>
      <c r="D78" s="289"/>
      <c r="E78" s="196"/>
      <c r="F78" s="154"/>
    </row>
    <row r="79" spans="1:6">
      <c r="A79" s="165"/>
      <c r="B79" s="291" t="s">
        <v>325</v>
      </c>
      <c r="C79" s="289">
        <v>15</v>
      </c>
      <c r="D79" s="289" t="s">
        <v>269</v>
      </c>
      <c r="E79" s="196"/>
      <c r="F79" s="154">
        <f>IF($C79&lt;&gt;"R.O.",E79*$C79,"-")</f>
        <v>0</v>
      </c>
    </row>
    <row r="80" spans="1:6" ht="15" thickBot="1">
      <c r="A80" s="165"/>
      <c r="B80" s="291" t="s">
        <v>326</v>
      </c>
      <c r="C80" s="289">
        <v>15</v>
      </c>
      <c r="D80" s="289" t="str">
        <f>D79</f>
        <v>Set</v>
      </c>
      <c r="E80" s="196"/>
      <c r="F80" s="154">
        <f>IF($C80&lt;&gt;"R.O.",E80*$C80,"-")</f>
        <v>0</v>
      </c>
    </row>
    <row r="81" spans="1:6" s="299" customFormat="1" ht="16.5" thickTop="1" thickBot="1">
      <c r="A81" s="295" t="s">
        <v>200</v>
      </c>
      <c r="B81" s="296" t="s">
        <v>464</v>
      </c>
      <c r="C81" s="297"/>
      <c r="D81" s="297"/>
      <c r="E81" s="298"/>
      <c r="F81" s="282">
        <f>SUM(F20:F80)</f>
        <v>0</v>
      </c>
    </row>
    <row r="82" spans="1:6" ht="15.75" thickTop="1">
      <c r="A82" s="284" t="s">
        <v>230</v>
      </c>
      <c r="B82" s="285" t="s">
        <v>519</v>
      </c>
      <c r="C82" s="286"/>
      <c r="D82" s="286"/>
      <c r="E82" s="287"/>
      <c r="F82" s="265"/>
    </row>
    <row r="83" spans="1:6" ht="15">
      <c r="A83" s="165" t="s">
        <v>364</v>
      </c>
      <c r="B83" s="300" t="s">
        <v>465</v>
      </c>
      <c r="C83" s="289"/>
      <c r="D83" s="301"/>
      <c r="E83" s="196"/>
      <c r="F83" s="148"/>
    </row>
    <row r="84" spans="1:6" ht="15">
      <c r="A84" s="165"/>
      <c r="B84" s="302" t="s">
        <v>520</v>
      </c>
      <c r="C84" s="289"/>
      <c r="D84" s="301"/>
      <c r="E84" s="196"/>
      <c r="F84" s="148"/>
    </row>
    <row r="85" spans="1:6" s="308" customFormat="1" ht="128.25">
      <c r="A85" s="303"/>
      <c r="B85" s="304" t="s">
        <v>518</v>
      </c>
      <c r="C85" s="305"/>
      <c r="D85" s="306"/>
      <c r="E85" s="196"/>
      <c r="F85" s="307"/>
    </row>
    <row r="86" spans="1:6" s="131" customFormat="1" ht="15">
      <c r="A86" s="309" t="s">
        <v>466</v>
      </c>
      <c r="B86" s="310" t="s">
        <v>467</v>
      </c>
      <c r="C86" s="311"/>
      <c r="D86" s="311"/>
      <c r="E86" s="312"/>
      <c r="F86" s="313"/>
    </row>
    <row r="87" spans="1:6">
      <c r="A87" s="165">
        <v>1</v>
      </c>
      <c r="B87" s="290" t="s">
        <v>507</v>
      </c>
      <c r="C87" s="289"/>
      <c r="D87" s="314"/>
      <c r="E87" s="196"/>
      <c r="F87" s="148"/>
    </row>
    <row r="88" spans="1:6">
      <c r="A88" s="169"/>
      <c r="B88" s="290" t="s">
        <v>508</v>
      </c>
      <c r="C88" s="289"/>
      <c r="D88" s="314"/>
      <c r="E88" s="196"/>
      <c r="F88" s="148"/>
    </row>
    <row r="89" spans="1:6">
      <c r="A89" s="165"/>
      <c r="B89" s="291" t="s">
        <v>509</v>
      </c>
      <c r="C89" s="186">
        <f>(4*6)+(3*2)</f>
        <v>30</v>
      </c>
      <c r="D89" s="152" t="s">
        <v>134</v>
      </c>
      <c r="E89" s="779"/>
      <c r="F89" s="775">
        <f>IF($C89&lt;&gt;"R.O.",E89*$C89,"-")</f>
        <v>0</v>
      </c>
    </row>
    <row r="90" spans="1:6" ht="15" customHeight="1">
      <c r="A90" s="165"/>
      <c r="B90" s="291" t="s">
        <v>326</v>
      </c>
      <c r="C90" s="186">
        <v>30</v>
      </c>
      <c r="D90" s="152" t="s">
        <v>134</v>
      </c>
      <c r="E90" s="780"/>
      <c r="F90" s="776"/>
    </row>
    <row r="91" spans="1:6">
      <c r="A91" s="194">
        <v>2</v>
      </c>
      <c r="B91" s="290" t="s">
        <v>510</v>
      </c>
      <c r="C91" s="289"/>
      <c r="D91" s="314"/>
      <c r="E91" s="196"/>
      <c r="F91" s="148"/>
    </row>
    <row r="92" spans="1:6">
      <c r="A92" s="315"/>
      <c r="B92" s="290"/>
      <c r="C92" s="289"/>
      <c r="D92" s="314"/>
      <c r="E92" s="196"/>
      <c r="F92" s="148"/>
    </row>
    <row r="93" spans="1:6">
      <c r="A93" s="194"/>
      <c r="B93" s="291" t="s">
        <v>325</v>
      </c>
      <c r="C93" s="289">
        <f>1600/9</f>
        <v>177.77777777777777</v>
      </c>
      <c r="D93" s="152" t="s">
        <v>134</v>
      </c>
      <c r="E93" s="779"/>
      <c r="F93" s="783">
        <f>IF($C93&lt;&gt;"R.O.",E93*$C93,"-")</f>
        <v>0</v>
      </c>
    </row>
    <row r="94" spans="1:6" ht="15" customHeight="1">
      <c r="A94" s="194"/>
      <c r="B94" s="291" t="s">
        <v>326</v>
      </c>
      <c r="C94" s="289">
        <v>178</v>
      </c>
      <c r="D94" s="152" t="s">
        <v>134</v>
      </c>
      <c r="E94" s="780"/>
      <c r="F94" s="784"/>
    </row>
    <row r="95" spans="1:6">
      <c r="A95" s="194">
        <v>3</v>
      </c>
      <c r="B95" s="271" t="s">
        <v>515</v>
      </c>
      <c r="C95" s="289"/>
      <c r="D95" s="289"/>
      <c r="E95" s="196"/>
      <c r="F95" s="148"/>
    </row>
    <row r="96" spans="1:6">
      <c r="A96" s="165"/>
      <c r="B96" s="291" t="s">
        <v>325</v>
      </c>
      <c r="C96" s="289">
        <v>20</v>
      </c>
      <c r="D96" s="289" t="s">
        <v>362</v>
      </c>
      <c r="E96" s="779"/>
      <c r="F96" s="775">
        <f>IF($C96&lt;&gt;"R.O.",E96*$C96,"-")</f>
        <v>0</v>
      </c>
    </row>
    <row r="97" spans="1:8" ht="15" customHeight="1">
      <c r="A97" s="165"/>
      <c r="B97" s="291" t="s">
        <v>326</v>
      </c>
      <c r="C97" s="289">
        <v>20</v>
      </c>
      <c r="D97" s="289" t="s">
        <v>362</v>
      </c>
      <c r="E97" s="780"/>
      <c r="F97" s="776"/>
    </row>
    <row r="98" spans="1:8" ht="28.5">
      <c r="A98" s="169">
        <v>4</v>
      </c>
      <c r="B98" s="271" t="s">
        <v>890</v>
      </c>
      <c r="C98" s="152"/>
      <c r="D98" s="314"/>
      <c r="E98" s="196"/>
      <c r="F98" s="154"/>
    </row>
    <row r="99" spans="1:8">
      <c r="A99" s="165"/>
      <c r="B99" s="291" t="s">
        <v>325</v>
      </c>
      <c r="C99" s="168">
        <v>30</v>
      </c>
      <c r="D99" s="168" t="s">
        <v>134</v>
      </c>
      <c r="E99" s="779"/>
      <c r="F99" s="775">
        <f>IF($C99&lt;&gt;"R.O.",E99*$C99,"-")</f>
        <v>0</v>
      </c>
    </row>
    <row r="100" spans="1:8" ht="15" customHeight="1">
      <c r="A100" s="165"/>
      <c r="B100" s="291" t="s">
        <v>326</v>
      </c>
      <c r="C100" s="168">
        <v>30</v>
      </c>
      <c r="D100" s="168" t="s">
        <v>134</v>
      </c>
      <c r="E100" s="780"/>
      <c r="F100" s="776"/>
    </row>
    <row r="101" spans="1:8" ht="75" customHeight="1">
      <c r="A101" s="169">
        <v>5</v>
      </c>
      <c r="B101" s="271" t="s">
        <v>512</v>
      </c>
      <c r="C101" s="152"/>
      <c r="D101" s="314"/>
      <c r="E101" s="196"/>
      <c r="F101" s="154"/>
    </row>
    <row r="102" spans="1:8">
      <c r="A102" s="165"/>
      <c r="B102" s="291" t="s">
        <v>325</v>
      </c>
      <c r="C102" s="168">
        <v>5</v>
      </c>
      <c r="D102" s="168" t="s">
        <v>134</v>
      </c>
      <c r="E102" s="779"/>
      <c r="F102" s="775">
        <f>IF($C102&lt;&gt;"R.O.",E102*$C102,"-")</f>
        <v>0</v>
      </c>
    </row>
    <row r="103" spans="1:8" ht="15" customHeight="1">
      <c r="A103" s="165"/>
      <c r="B103" s="291" t="s">
        <v>326</v>
      </c>
      <c r="C103" s="168">
        <v>5</v>
      </c>
      <c r="D103" s="168" t="s">
        <v>134</v>
      </c>
      <c r="E103" s="780"/>
      <c r="F103" s="776"/>
    </row>
    <row r="104" spans="1:8" ht="28.5">
      <c r="A104" s="169">
        <v>5</v>
      </c>
      <c r="B104" s="271" t="s">
        <v>511</v>
      </c>
      <c r="C104" s="289"/>
      <c r="D104" s="301"/>
      <c r="E104" s="196"/>
      <c r="F104" s="154"/>
      <c r="H104" s="316"/>
    </row>
    <row r="105" spans="1:8">
      <c r="A105" s="165"/>
      <c r="B105" s="291" t="s">
        <v>325</v>
      </c>
      <c r="C105" s="777">
        <v>30</v>
      </c>
      <c r="D105" s="289" t="s">
        <v>134</v>
      </c>
      <c r="E105" s="779"/>
      <c r="F105" s="775">
        <f>IF($C105&lt;&gt;"R.O.",E105*$C105,"-")</f>
        <v>0</v>
      </c>
    </row>
    <row r="106" spans="1:8" ht="15" customHeight="1">
      <c r="A106" s="165"/>
      <c r="B106" s="291" t="s">
        <v>326</v>
      </c>
      <c r="C106" s="778"/>
      <c r="D106" s="289" t="s">
        <v>134</v>
      </c>
      <c r="E106" s="781"/>
      <c r="F106" s="776"/>
    </row>
    <row r="107" spans="1:8" ht="42" customHeight="1">
      <c r="A107" s="165">
        <v>9</v>
      </c>
      <c r="B107" s="271" t="s">
        <v>513</v>
      </c>
      <c r="C107" s="289"/>
      <c r="D107" s="289"/>
      <c r="E107" s="196"/>
      <c r="F107" s="154"/>
    </row>
    <row r="108" spans="1:8">
      <c r="A108" s="165"/>
      <c r="B108" s="291" t="s">
        <v>325</v>
      </c>
      <c r="C108" s="289">
        <v>8</v>
      </c>
      <c r="D108" s="289" t="s">
        <v>134</v>
      </c>
      <c r="E108" s="779"/>
      <c r="F108" s="154">
        <f>IF($C108&lt;&gt;"R.O.",E108*$C108,"-")</f>
        <v>0</v>
      </c>
    </row>
    <row r="109" spans="1:8" ht="15" customHeight="1">
      <c r="A109" s="165"/>
      <c r="B109" s="291" t="s">
        <v>326</v>
      </c>
      <c r="C109" s="289"/>
      <c r="D109" s="289" t="s">
        <v>134</v>
      </c>
      <c r="E109" s="780"/>
      <c r="F109" s="154">
        <f>IF($C109&lt;&gt;"R.O.",E109*$C109,"-")</f>
        <v>0</v>
      </c>
    </row>
    <row r="110" spans="1:8" ht="42.75">
      <c r="A110" s="165">
        <v>10</v>
      </c>
      <c r="B110" s="271" t="s">
        <v>514</v>
      </c>
      <c r="C110" s="289"/>
      <c r="D110" s="289"/>
      <c r="E110" s="196"/>
      <c r="F110" s="148"/>
    </row>
    <row r="111" spans="1:8">
      <c r="A111" s="165"/>
      <c r="B111" s="291" t="s">
        <v>325</v>
      </c>
      <c r="C111" s="289">
        <v>10</v>
      </c>
      <c r="D111" s="289" t="s">
        <v>362</v>
      </c>
      <c r="E111" s="779"/>
      <c r="F111" s="775">
        <f>IF($C111&lt;&gt;"R.O.",E111*$C111,"-")</f>
        <v>0</v>
      </c>
    </row>
    <row r="112" spans="1:8" ht="15" customHeight="1">
      <c r="A112" s="165"/>
      <c r="B112" s="291" t="s">
        <v>326</v>
      </c>
      <c r="C112" s="289">
        <v>10</v>
      </c>
      <c r="D112" s="289" t="s">
        <v>362</v>
      </c>
      <c r="E112" s="780"/>
      <c r="F112" s="776"/>
    </row>
    <row r="113" spans="1:6">
      <c r="A113" s="165">
        <v>11</v>
      </c>
      <c r="B113" s="271" t="s">
        <v>468</v>
      </c>
      <c r="C113" s="289"/>
      <c r="D113" s="289"/>
      <c r="E113" s="196"/>
      <c r="F113" s="148"/>
    </row>
    <row r="114" spans="1:6">
      <c r="A114" s="165"/>
      <c r="B114" s="291" t="s">
        <v>325</v>
      </c>
      <c r="C114" s="289"/>
      <c r="D114" s="289" t="s">
        <v>362</v>
      </c>
      <c r="E114" s="196"/>
      <c r="F114" s="154">
        <f>-F115</f>
        <v>0</v>
      </c>
    </row>
    <row r="115" spans="1:6">
      <c r="A115" s="165"/>
      <c r="B115" s="291" t="s">
        <v>326</v>
      </c>
      <c r="C115" s="289"/>
      <c r="D115" s="289" t="s">
        <v>362</v>
      </c>
      <c r="E115" s="196"/>
      <c r="F115" s="154">
        <f>-F116</f>
        <v>0</v>
      </c>
    </row>
    <row r="116" spans="1:6" ht="15">
      <c r="A116" s="165" t="s">
        <v>469</v>
      </c>
      <c r="B116" s="302" t="s">
        <v>470</v>
      </c>
      <c r="C116" s="289"/>
      <c r="D116" s="289"/>
      <c r="E116" s="196"/>
      <c r="F116" s="154"/>
    </row>
    <row r="117" spans="1:6">
      <c r="A117" s="165"/>
      <c r="B117" s="166" t="s">
        <v>471</v>
      </c>
      <c r="C117" s="289"/>
      <c r="D117" s="289"/>
      <c r="E117" s="196"/>
      <c r="F117" s="154"/>
    </row>
    <row r="118" spans="1:6">
      <c r="A118" s="165"/>
      <c r="B118" s="166" t="s">
        <v>472</v>
      </c>
      <c r="C118" s="289"/>
      <c r="D118" s="289"/>
      <c r="E118" s="196"/>
      <c r="F118" s="154"/>
    </row>
    <row r="119" spans="1:6">
      <c r="A119" s="165"/>
      <c r="B119" s="166" t="s">
        <v>473</v>
      </c>
      <c r="C119" s="289"/>
      <c r="D119" s="289"/>
      <c r="E119" s="196"/>
      <c r="F119" s="154"/>
    </row>
    <row r="120" spans="1:6">
      <c r="A120" s="165"/>
      <c r="B120" s="166" t="s">
        <v>516</v>
      </c>
      <c r="C120" s="289"/>
      <c r="D120" s="289"/>
      <c r="E120" s="196"/>
      <c r="F120" s="154"/>
    </row>
    <row r="121" spans="1:6">
      <c r="A121" s="165">
        <v>1</v>
      </c>
      <c r="B121" s="166" t="s">
        <v>474</v>
      </c>
      <c r="C121" s="289"/>
      <c r="D121" s="301"/>
      <c r="E121" s="196"/>
      <c r="F121" s="154"/>
    </row>
    <row r="122" spans="1:6">
      <c r="A122" s="165"/>
      <c r="B122" s="291" t="s">
        <v>325</v>
      </c>
      <c r="C122" s="289">
        <v>50</v>
      </c>
      <c r="D122" s="289" t="s">
        <v>134</v>
      </c>
      <c r="E122" s="196"/>
      <c r="F122" s="154">
        <f>IF($C122&lt;&gt;"R.O.",E122*$C122,"-")</f>
        <v>0</v>
      </c>
    </row>
    <row r="123" spans="1:6">
      <c r="A123" s="165"/>
      <c r="B123" s="291" t="s">
        <v>326</v>
      </c>
      <c r="C123" s="289">
        <v>50</v>
      </c>
      <c r="D123" s="289" t="s">
        <v>134</v>
      </c>
      <c r="E123" s="196"/>
      <c r="F123" s="154">
        <f>IF($C123&lt;&gt;"R.O.",E123*$C123,"-")</f>
        <v>0</v>
      </c>
    </row>
    <row r="124" spans="1:6">
      <c r="A124" s="165">
        <v>2</v>
      </c>
      <c r="B124" s="166" t="s">
        <v>475</v>
      </c>
      <c r="C124" s="289"/>
      <c r="D124" s="301"/>
      <c r="E124" s="196"/>
      <c r="F124" s="154"/>
    </row>
    <row r="125" spans="1:6">
      <c r="A125" s="165"/>
      <c r="B125" s="291" t="s">
        <v>325</v>
      </c>
      <c r="C125" s="289">
        <v>50</v>
      </c>
      <c r="D125" s="289" t="s">
        <v>134</v>
      </c>
      <c r="E125" s="196"/>
      <c r="F125" s="154">
        <f>IF($C125&lt;&gt;"R.O.",E125*$C125,"-")</f>
        <v>0</v>
      </c>
    </row>
    <row r="126" spans="1:6" ht="15">
      <c r="A126" s="169"/>
      <c r="B126" s="317" t="s">
        <v>326</v>
      </c>
      <c r="C126" s="289">
        <v>50</v>
      </c>
      <c r="D126" s="289" t="s">
        <v>134</v>
      </c>
      <c r="E126" s="196"/>
      <c r="F126" s="154">
        <f>IF($C126&lt;&gt;"R.O.",E126*$C126,"-")</f>
        <v>0</v>
      </c>
    </row>
    <row r="127" spans="1:6" ht="15">
      <c r="A127" s="165" t="s">
        <v>476</v>
      </c>
      <c r="B127" s="302" t="s">
        <v>477</v>
      </c>
      <c r="C127" s="289"/>
      <c r="D127" s="301"/>
      <c r="E127" s="196"/>
      <c r="F127" s="154"/>
    </row>
    <row r="128" spans="1:6">
      <c r="A128" s="169"/>
      <c r="B128" s="166" t="s">
        <v>478</v>
      </c>
      <c r="C128" s="289"/>
      <c r="D128" s="289"/>
      <c r="E128" s="196"/>
      <c r="F128" s="154"/>
    </row>
    <row r="129" spans="1:6">
      <c r="A129" s="169"/>
      <c r="B129" s="166" t="s">
        <v>479</v>
      </c>
      <c r="C129" s="289"/>
      <c r="D129" s="289"/>
      <c r="E129" s="196"/>
      <c r="F129" s="154"/>
    </row>
    <row r="130" spans="1:6">
      <c r="A130" s="169"/>
      <c r="B130" s="166" t="s">
        <v>480</v>
      </c>
      <c r="C130" s="289"/>
      <c r="D130" s="289"/>
      <c r="E130" s="196"/>
      <c r="F130" s="154"/>
    </row>
    <row r="131" spans="1:6">
      <c r="A131" s="169"/>
      <c r="B131" s="166" t="s">
        <v>481</v>
      </c>
      <c r="C131" s="289"/>
      <c r="D131" s="289"/>
      <c r="E131" s="196"/>
      <c r="F131" s="154"/>
    </row>
    <row r="132" spans="1:6">
      <c r="A132" s="169"/>
      <c r="B132" s="166" t="s">
        <v>482</v>
      </c>
      <c r="C132" s="289"/>
      <c r="D132" s="301"/>
      <c r="E132" s="196"/>
      <c r="F132" s="154"/>
    </row>
    <row r="133" spans="1:6">
      <c r="A133" s="169"/>
      <c r="B133" s="166" t="s">
        <v>483</v>
      </c>
      <c r="C133" s="289"/>
      <c r="D133" s="301"/>
      <c r="E133" s="196"/>
      <c r="F133" s="154"/>
    </row>
    <row r="134" spans="1:6">
      <c r="A134" s="169"/>
      <c r="B134" s="166" t="s">
        <v>484</v>
      </c>
      <c r="C134" s="289"/>
      <c r="D134" s="301"/>
      <c r="E134" s="196"/>
      <c r="F134" s="154"/>
    </row>
    <row r="135" spans="1:6">
      <c r="A135" s="165">
        <v>1</v>
      </c>
      <c r="B135" s="166" t="s">
        <v>485</v>
      </c>
      <c r="C135" s="289"/>
      <c r="D135" s="301"/>
      <c r="E135" s="196"/>
      <c r="F135" s="154"/>
    </row>
    <row r="136" spans="1:6">
      <c r="A136" s="169"/>
      <c r="B136" s="166" t="s">
        <v>486</v>
      </c>
      <c r="C136" s="289"/>
      <c r="D136" s="289"/>
      <c r="E136" s="196"/>
      <c r="F136" s="154"/>
    </row>
    <row r="137" spans="1:6">
      <c r="A137" s="165"/>
      <c r="B137" s="291" t="s">
        <v>325</v>
      </c>
      <c r="C137" s="289">
        <v>10</v>
      </c>
      <c r="D137" s="289" t="s">
        <v>134</v>
      </c>
      <c r="E137" s="196"/>
      <c r="F137" s="154">
        <f>IF($C137&lt;&gt;"R.O.",E137*$C137,"-")</f>
        <v>0</v>
      </c>
    </row>
    <row r="138" spans="1:6">
      <c r="A138" s="169"/>
      <c r="B138" s="291" t="s">
        <v>326</v>
      </c>
      <c r="C138" s="289">
        <v>10</v>
      </c>
      <c r="D138" s="289" t="s">
        <v>134</v>
      </c>
      <c r="E138" s="196"/>
      <c r="F138" s="154">
        <f>IF($C138&lt;&gt;"R.O.",E138*$C138,"-")</f>
        <v>0</v>
      </c>
    </row>
    <row r="139" spans="1:6" ht="15" thickBot="1">
      <c r="A139" s="318"/>
      <c r="B139" s="319"/>
      <c r="C139" s="320"/>
      <c r="D139" s="320"/>
      <c r="E139" s="321"/>
      <c r="F139" s="322"/>
    </row>
    <row r="140" spans="1:6" s="299" customFormat="1" ht="16.5" thickTop="1" thickBot="1">
      <c r="A140" s="295" t="s">
        <v>230</v>
      </c>
      <c r="B140" s="296" t="s">
        <v>487</v>
      </c>
      <c r="C140" s="323"/>
      <c r="D140" s="324"/>
      <c r="E140" s="298"/>
      <c r="F140" s="282">
        <f>SUM(F82:F139)</f>
        <v>0</v>
      </c>
    </row>
    <row r="141" spans="1:6" ht="15.75" thickTop="1">
      <c r="A141" s="325" t="s">
        <v>488</v>
      </c>
      <c r="B141" s="326" t="s">
        <v>489</v>
      </c>
      <c r="C141" s="262"/>
      <c r="D141" s="327"/>
      <c r="E141" s="287"/>
      <c r="F141" s="265"/>
    </row>
    <row r="142" spans="1:6" ht="15">
      <c r="A142" s="328"/>
      <c r="B142" s="329" t="s">
        <v>490</v>
      </c>
      <c r="C142" s="167"/>
      <c r="D142" s="301"/>
      <c r="E142" s="196"/>
      <c r="F142" s="148"/>
    </row>
    <row r="143" spans="1:6" ht="15">
      <c r="A143" s="328"/>
      <c r="B143" s="290" t="s">
        <v>491</v>
      </c>
      <c r="C143" s="167"/>
      <c r="D143" s="301"/>
      <c r="E143" s="196"/>
      <c r="F143" s="148"/>
    </row>
    <row r="144" spans="1:6" ht="15">
      <c r="A144" s="330" t="s">
        <v>492</v>
      </c>
      <c r="B144" s="331" t="s">
        <v>493</v>
      </c>
      <c r="C144" s="167"/>
      <c r="D144" s="301"/>
      <c r="E144" s="196"/>
      <c r="F144" s="148"/>
    </row>
    <row r="145" spans="1:6">
      <c r="A145" s="332">
        <v>1.1000000000000001</v>
      </c>
      <c r="B145" s="166" t="s">
        <v>494</v>
      </c>
      <c r="C145" s="167"/>
      <c r="D145" s="301"/>
      <c r="E145" s="196"/>
      <c r="F145" s="148"/>
    </row>
    <row r="146" spans="1:6" ht="57.75">
      <c r="A146" s="165"/>
      <c r="B146" s="333" t="s">
        <v>495</v>
      </c>
      <c r="C146" s="174"/>
      <c r="D146" s="168"/>
      <c r="E146" s="196"/>
      <c r="F146" s="307"/>
    </row>
    <row r="147" spans="1:6">
      <c r="A147" s="332"/>
      <c r="B147" s="166" t="s">
        <v>496</v>
      </c>
      <c r="C147" s="174" t="s">
        <v>357</v>
      </c>
      <c r="D147" s="289" t="s">
        <v>134</v>
      </c>
      <c r="E147" s="196"/>
      <c r="F147" s="154" t="str">
        <f>IF($C147&lt;&gt;"R.O.",E147*$C147,"-")</f>
        <v>-</v>
      </c>
    </row>
    <row r="148" spans="1:6">
      <c r="A148" s="332"/>
      <c r="B148" s="166" t="s">
        <v>497</v>
      </c>
      <c r="C148" s="174" t="str">
        <f>C147</f>
        <v>R.O.</v>
      </c>
      <c r="D148" s="289" t="s">
        <v>134</v>
      </c>
      <c r="E148" s="196"/>
      <c r="F148" s="154" t="str">
        <f>IF($C148&lt;&gt;"R.O.",E148*$C148,"-")</f>
        <v>-</v>
      </c>
    </row>
    <row r="149" spans="1:6" ht="28.5">
      <c r="A149" s="334">
        <v>2</v>
      </c>
      <c r="B149" s="271" t="s">
        <v>517</v>
      </c>
      <c r="C149" s="174"/>
      <c r="D149" s="301"/>
      <c r="E149" s="196"/>
      <c r="F149" s="154"/>
    </row>
    <row r="150" spans="1:6">
      <c r="A150" s="332"/>
      <c r="B150" s="144" t="s">
        <v>498</v>
      </c>
      <c r="C150" s="174"/>
      <c r="D150" s="301"/>
      <c r="E150" s="196"/>
      <c r="F150" s="154"/>
    </row>
    <row r="151" spans="1:6">
      <c r="A151" s="332"/>
      <c r="B151" s="166" t="s">
        <v>496</v>
      </c>
      <c r="C151" s="167" t="str">
        <f>C147</f>
        <v>R.O.</v>
      </c>
      <c r="D151" s="289" t="s">
        <v>134</v>
      </c>
      <c r="E151" s="196"/>
      <c r="F151" s="154" t="str">
        <f>IF($C151&lt;&gt;"R.O.",E151*$C151,"-")</f>
        <v>-</v>
      </c>
    </row>
    <row r="152" spans="1:6" ht="15" thickBot="1">
      <c r="A152" s="332"/>
      <c r="B152" s="166" t="s">
        <v>497</v>
      </c>
      <c r="C152" s="168" t="str">
        <f>C151</f>
        <v>R.O.</v>
      </c>
      <c r="D152" s="289" t="s">
        <v>134</v>
      </c>
      <c r="E152" s="196"/>
      <c r="F152" s="154" t="str">
        <f>IF($C152&lt;&gt;"R.O.",E152*$C152,"-")</f>
        <v>-</v>
      </c>
    </row>
    <row r="153" spans="1:6" s="299" customFormat="1" ht="16.5" thickTop="1" thickBot="1">
      <c r="A153" s="295" t="s">
        <v>488</v>
      </c>
      <c r="B153" s="279" t="s">
        <v>500</v>
      </c>
      <c r="C153" s="279"/>
      <c r="D153" s="279"/>
      <c r="E153" s="281"/>
      <c r="F153" s="282">
        <f>SUM(F141:F152)</f>
        <v>0</v>
      </c>
    </row>
    <row r="154" spans="1:6" s="340" customFormat="1" ht="15.75" thickTop="1">
      <c r="A154" s="335"/>
      <c r="B154" s="336" t="s">
        <v>501</v>
      </c>
      <c r="C154" s="337"/>
      <c r="D154" s="337"/>
      <c r="E154" s="338"/>
      <c r="F154" s="339"/>
    </row>
    <row r="155" spans="1:6" s="340" customFormat="1" ht="15">
      <c r="A155" s="341"/>
      <c r="B155" s="342"/>
      <c r="C155" s="343"/>
      <c r="D155" s="343"/>
      <c r="E155" s="344"/>
      <c r="F155" s="345"/>
    </row>
    <row r="156" spans="1:6">
      <c r="A156" s="165" t="s">
        <v>166</v>
      </c>
      <c r="B156" s="166" t="s">
        <v>424</v>
      </c>
      <c r="C156" s="301"/>
      <c r="D156" s="289"/>
      <c r="E156" s="196"/>
      <c r="F156" s="307">
        <f>F19</f>
        <v>0</v>
      </c>
    </row>
    <row r="157" spans="1:6">
      <c r="A157" s="334"/>
      <c r="B157" s="290"/>
      <c r="C157" s="301"/>
      <c r="D157" s="301"/>
      <c r="E157" s="196"/>
      <c r="F157" s="307"/>
    </row>
    <row r="158" spans="1:6">
      <c r="A158" s="165" t="s">
        <v>200</v>
      </c>
      <c r="B158" s="166" t="s">
        <v>502</v>
      </c>
      <c r="C158" s="301"/>
      <c r="D158" s="289"/>
      <c r="E158" s="196"/>
      <c r="F158" s="307">
        <f>F81</f>
        <v>0</v>
      </c>
    </row>
    <row r="159" spans="1:6">
      <c r="A159" s="334"/>
      <c r="B159" s="290"/>
      <c r="C159" s="301"/>
      <c r="D159" s="301"/>
      <c r="E159" s="196"/>
      <c r="F159" s="307"/>
    </row>
    <row r="160" spans="1:6">
      <c r="A160" s="165" t="s">
        <v>230</v>
      </c>
      <c r="B160" s="166" t="s">
        <v>503</v>
      </c>
      <c r="C160" s="301"/>
      <c r="D160" s="289"/>
      <c r="E160" s="196"/>
      <c r="F160" s="307">
        <f>F140</f>
        <v>0</v>
      </c>
    </row>
    <row r="161" spans="1:6">
      <c r="A161" s="169"/>
      <c r="B161" s="166"/>
      <c r="C161" s="289"/>
      <c r="D161" s="301"/>
      <c r="E161" s="196"/>
      <c r="F161" s="148"/>
    </row>
    <row r="162" spans="1:6">
      <c r="A162" s="165" t="s">
        <v>488</v>
      </c>
      <c r="B162" s="166" t="s">
        <v>504</v>
      </c>
      <c r="C162" s="289"/>
      <c r="D162" s="301"/>
      <c r="E162" s="196"/>
      <c r="F162" s="307">
        <f>F153</f>
        <v>0</v>
      </c>
    </row>
    <row r="163" spans="1:6" ht="15.75" thickBot="1">
      <c r="A163" s="346"/>
      <c r="B163" s="347"/>
      <c r="C163" s="320"/>
      <c r="D163" s="348"/>
      <c r="E163" s="321"/>
      <c r="F163" s="349"/>
    </row>
    <row r="164" spans="1:6" s="205" customFormat="1" ht="16.5" thickTop="1" thickBot="1">
      <c r="A164" s="350"/>
      <c r="B164" s="351" t="s">
        <v>505</v>
      </c>
      <c r="C164" s="352"/>
      <c r="D164" s="352"/>
      <c r="E164" s="353"/>
      <c r="F164" s="354">
        <f>SUM(F154:F163)</f>
        <v>0</v>
      </c>
    </row>
    <row r="165" spans="1:6" ht="15" thickTop="1"/>
    <row r="168" spans="1:6" s="131" customFormat="1">
      <c r="A168" s="358"/>
      <c r="B168" s="359"/>
      <c r="C168" s="360"/>
      <c r="D168" s="360"/>
      <c r="E168" s="208"/>
      <c r="F168" s="208"/>
    </row>
    <row r="169" spans="1:6" s="131" customFormat="1">
      <c r="A169" s="358"/>
      <c r="B169" s="359"/>
      <c r="C169" s="360"/>
      <c r="D169" s="360"/>
      <c r="E169" s="208"/>
      <c r="F169" s="208"/>
    </row>
    <row r="170" spans="1:6" s="131" customFormat="1">
      <c r="A170" s="358"/>
      <c r="C170" s="360"/>
      <c r="D170" s="360"/>
      <c r="E170" s="208"/>
      <c r="F170" s="208"/>
    </row>
    <row r="171" spans="1:6" s="131" customFormat="1">
      <c r="A171" s="358"/>
      <c r="C171" s="360"/>
      <c r="D171" s="360"/>
      <c r="E171" s="208"/>
      <c r="F171" s="208"/>
    </row>
    <row r="172" spans="1:6" s="131" customFormat="1">
      <c r="A172" s="358"/>
      <c r="C172" s="360"/>
      <c r="D172" s="360"/>
      <c r="E172" s="208"/>
      <c r="F172" s="208"/>
    </row>
  </sheetData>
  <mergeCells count="19">
    <mergeCell ref="A1:F1"/>
    <mergeCell ref="A2:C2"/>
    <mergeCell ref="A3:C3"/>
    <mergeCell ref="E89:E90"/>
    <mergeCell ref="E93:E94"/>
    <mergeCell ref="F89:F90"/>
    <mergeCell ref="F93:F94"/>
    <mergeCell ref="F111:F112"/>
    <mergeCell ref="F96:F97"/>
    <mergeCell ref="F99:F100"/>
    <mergeCell ref="F102:F103"/>
    <mergeCell ref="C105:C106"/>
    <mergeCell ref="F105:F106"/>
    <mergeCell ref="E111:E112"/>
    <mergeCell ref="E96:E97"/>
    <mergeCell ref="E99:E100"/>
    <mergeCell ref="E102:E103"/>
    <mergeCell ref="E108:E109"/>
    <mergeCell ref="E105:E106"/>
  </mergeCells>
  <pageMargins left="0.7" right="0.7" top="0.75" bottom="0.75" header="0.3" footer="0.3"/>
  <pageSetup paperSize="8" scale="99"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00"/>
  <sheetViews>
    <sheetView workbookViewId="0">
      <selection activeCell="C5" sqref="C5"/>
    </sheetView>
  </sheetViews>
  <sheetFormatPr defaultColWidth="9.140625" defaultRowHeight="12.75"/>
  <cols>
    <col min="1" max="1" width="5.7109375" style="521" customWidth="1"/>
    <col min="2" max="2" width="65" style="361" customWidth="1"/>
    <col min="3" max="3" width="9.7109375" style="522" customWidth="1"/>
    <col min="4" max="4" width="7.5703125" style="522" bestFit="1" customWidth="1"/>
    <col min="5" max="5" width="14.42578125" style="519" bestFit="1" customWidth="1"/>
    <col min="6" max="6" width="20.42578125" style="519" customWidth="1"/>
    <col min="7" max="256" width="9.140625" style="361"/>
    <col min="257" max="257" width="5.7109375" style="361" customWidth="1"/>
    <col min="258" max="258" width="65" style="361" customWidth="1"/>
    <col min="259" max="259" width="9.7109375" style="361" customWidth="1"/>
    <col min="260" max="260" width="7.5703125" style="361" bestFit="1" customWidth="1"/>
    <col min="261" max="261" width="14.42578125" style="361" bestFit="1" customWidth="1"/>
    <col min="262" max="262" width="20.42578125" style="361" customWidth="1"/>
    <col min="263" max="512" width="9.140625" style="361"/>
    <col min="513" max="513" width="5.7109375" style="361" customWidth="1"/>
    <col min="514" max="514" width="65" style="361" customWidth="1"/>
    <col min="515" max="515" width="9.7109375" style="361" customWidth="1"/>
    <col min="516" max="516" width="7.5703125" style="361" bestFit="1" customWidth="1"/>
    <col min="517" max="517" width="14.42578125" style="361" bestFit="1" customWidth="1"/>
    <col min="518" max="518" width="20.42578125" style="361" customWidth="1"/>
    <col min="519" max="768" width="9.140625" style="361"/>
    <col min="769" max="769" width="5.7109375" style="361" customWidth="1"/>
    <col min="770" max="770" width="65" style="361" customWidth="1"/>
    <col min="771" max="771" width="9.7109375" style="361" customWidth="1"/>
    <col min="772" max="772" width="7.5703125" style="361" bestFit="1" customWidth="1"/>
    <col min="773" max="773" width="14.42578125" style="361" bestFit="1" customWidth="1"/>
    <col min="774" max="774" width="20.42578125" style="361" customWidth="1"/>
    <col min="775" max="1024" width="9.140625" style="361"/>
    <col min="1025" max="1025" width="5.7109375" style="361" customWidth="1"/>
    <col min="1026" max="1026" width="65" style="361" customWidth="1"/>
    <col min="1027" max="1027" width="9.7109375" style="361" customWidth="1"/>
    <col min="1028" max="1028" width="7.5703125" style="361" bestFit="1" customWidth="1"/>
    <col min="1029" max="1029" width="14.42578125" style="361" bestFit="1" customWidth="1"/>
    <col min="1030" max="1030" width="20.42578125" style="361" customWidth="1"/>
    <col min="1031" max="1280" width="9.140625" style="361"/>
    <col min="1281" max="1281" width="5.7109375" style="361" customWidth="1"/>
    <col min="1282" max="1282" width="65" style="361" customWidth="1"/>
    <col min="1283" max="1283" width="9.7109375" style="361" customWidth="1"/>
    <col min="1284" max="1284" width="7.5703125" style="361" bestFit="1" customWidth="1"/>
    <col min="1285" max="1285" width="14.42578125" style="361" bestFit="1" customWidth="1"/>
    <col min="1286" max="1286" width="20.42578125" style="361" customWidth="1"/>
    <col min="1287" max="1536" width="9.140625" style="361"/>
    <col min="1537" max="1537" width="5.7109375" style="361" customWidth="1"/>
    <col min="1538" max="1538" width="65" style="361" customWidth="1"/>
    <col min="1539" max="1539" width="9.7109375" style="361" customWidth="1"/>
    <col min="1540" max="1540" width="7.5703125" style="361" bestFit="1" customWidth="1"/>
    <col min="1541" max="1541" width="14.42578125" style="361" bestFit="1" customWidth="1"/>
    <col min="1542" max="1542" width="20.42578125" style="361" customWidth="1"/>
    <col min="1543" max="1792" width="9.140625" style="361"/>
    <col min="1793" max="1793" width="5.7109375" style="361" customWidth="1"/>
    <col min="1794" max="1794" width="65" style="361" customWidth="1"/>
    <col min="1795" max="1795" width="9.7109375" style="361" customWidth="1"/>
    <col min="1796" max="1796" width="7.5703125" style="361" bestFit="1" customWidth="1"/>
    <col min="1797" max="1797" width="14.42578125" style="361" bestFit="1" customWidth="1"/>
    <col min="1798" max="1798" width="20.42578125" style="361" customWidth="1"/>
    <col min="1799" max="2048" width="9.140625" style="361"/>
    <col min="2049" max="2049" width="5.7109375" style="361" customWidth="1"/>
    <col min="2050" max="2050" width="65" style="361" customWidth="1"/>
    <col min="2051" max="2051" width="9.7109375" style="361" customWidth="1"/>
    <col min="2052" max="2052" width="7.5703125" style="361" bestFit="1" customWidth="1"/>
    <col min="2053" max="2053" width="14.42578125" style="361" bestFit="1" customWidth="1"/>
    <col min="2054" max="2054" width="20.42578125" style="361" customWidth="1"/>
    <col min="2055" max="2304" width="9.140625" style="361"/>
    <col min="2305" max="2305" width="5.7109375" style="361" customWidth="1"/>
    <col min="2306" max="2306" width="65" style="361" customWidth="1"/>
    <col min="2307" max="2307" width="9.7109375" style="361" customWidth="1"/>
    <col min="2308" max="2308" width="7.5703125" style="361" bestFit="1" customWidth="1"/>
    <col min="2309" max="2309" width="14.42578125" style="361" bestFit="1" customWidth="1"/>
    <col min="2310" max="2310" width="20.42578125" style="361" customWidth="1"/>
    <col min="2311" max="2560" width="9.140625" style="361"/>
    <col min="2561" max="2561" width="5.7109375" style="361" customWidth="1"/>
    <col min="2562" max="2562" width="65" style="361" customWidth="1"/>
    <col min="2563" max="2563" width="9.7109375" style="361" customWidth="1"/>
    <col min="2564" max="2564" width="7.5703125" style="361" bestFit="1" customWidth="1"/>
    <col min="2565" max="2565" width="14.42578125" style="361" bestFit="1" customWidth="1"/>
    <col min="2566" max="2566" width="20.42578125" style="361" customWidth="1"/>
    <col min="2567" max="2816" width="9.140625" style="361"/>
    <col min="2817" max="2817" width="5.7109375" style="361" customWidth="1"/>
    <col min="2818" max="2818" width="65" style="361" customWidth="1"/>
    <col min="2819" max="2819" width="9.7109375" style="361" customWidth="1"/>
    <col min="2820" max="2820" width="7.5703125" style="361" bestFit="1" customWidth="1"/>
    <col min="2821" max="2821" width="14.42578125" style="361" bestFit="1" customWidth="1"/>
    <col min="2822" max="2822" width="20.42578125" style="361" customWidth="1"/>
    <col min="2823" max="3072" width="9.140625" style="361"/>
    <col min="3073" max="3073" width="5.7109375" style="361" customWidth="1"/>
    <col min="3074" max="3074" width="65" style="361" customWidth="1"/>
    <col min="3075" max="3075" width="9.7109375" style="361" customWidth="1"/>
    <col min="3076" max="3076" width="7.5703125" style="361" bestFit="1" customWidth="1"/>
    <col min="3077" max="3077" width="14.42578125" style="361" bestFit="1" customWidth="1"/>
    <col min="3078" max="3078" width="20.42578125" style="361" customWidth="1"/>
    <col min="3079" max="3328" width="9.140625" style="361"/>
    <col min="3329" max="3329" width="5.7109375" style="361" customWidth="1"/>
    <col min="3330" max="3330" width="65" style="361" customWidth="1"/>
    <col min="3331" max="3331" width="9.7109375" style="361" customWidth="1"/>
    <col min="3332" max="3332" width="7.5703125" style="361" bestFit="1" customWidth="1"/>
    <col min="3333" max="3333" width="14.42578125" style="361" bestFit="1" customWidth="1"/>
    <col min="3334" max="3334" width="20.42578125" style="361" customWidth="1"/>
    <col min="3335" max="3584" width="9.140625" style="361"/>
    <col min="3585" max="3585" width="5.7109375" style="361" customWidth="1"/>
    <col min="3586" max="3586" width="65" style="361" customWidth="1"/>
    <col min="3587" max="3587" width="9.7109375" style="361" customWidth="1"/>
    <col min="3588" max="3588" width="7.5703125" style="361" bestFit="1" customWidth="1"/>
    <col min="3589" max="3589" width="14.42578125" style="361" bestFit="1" customWidth="1"/>
    <col min="3590" max="3590" width="20.42578125" style="361" customWidth="1"/>
    <col min="3591" max="3840" width="9.140625" style="361"/>
    <col min="3841" max="3841" width="5.7109375" style="361" customWidth="1"/>
    <col min="3842" max="3842" width="65" style="361" customWidth="1"/>
    <col min="3843" max="3843" width="9.7109375" style="361" customWidth="1"/>
    <col min="3844" max="3844" width="7.5703125" style="361" bestFit="1" customWidth="1"/>
    <col min="3845" max="3845" width="14.42578125" style="361" bestFit="1" customWidth="1"/>
    <col min="3846" max="3846" width="20.42578125" style="361" customWidth="1"/>
    <col min="3847" max="4096" width="9.140625" style="361"/>
    <col min="4097" max="4097" width="5.7109375" style="361" customWidth="1"/>
    <col min="4098" max="4098" width="65" style="361" customWidth="1"/>
    <col min="4099" max="4099" width="9.7109375" style="361" customWidth="1"/>
    <col min="4100" max="4100" width="7.5703125" style="361" bestFit="1" customWidth="1"/>
    <col min="4101" max="4101" width="14.42578125" style="361" bestFit="1" customWidth="1"/>
    <col min="4102" max="4102" width="20.42578125" style="361" customWidth="1"/>
    <col min="4103" max="4352" width="9.140625" style="361"/>
    <col min="4353" max="4353" width="5.7109375" style="361" customWidth="1"/>
    <col min="4354" max="4354" width="65" style="361" customWidth="1"/>
    <col min="4355" max="4355" width="9.7109375" style="361" customWidth="1"/>
    <col min="4356" max="4356" width="7.5703125" style="361" bestFit="1" customWidth="1"/>
    <col min="4357" max="4357" width="14.42578125" style="361" bestFit="1" customWidth="1"/>
    <col min="4358" max="4358" width="20.42578125" style="361" customWidth="1"/>
    <col min="4359" max="4608" width="9.140625" style="361"/>
    <col min="4609" max="4609" width="5.7109375" style="361" customWidth="1"/>
    <col min="4610" max="4610" width="65" style="361" customWidth="1"/>
    <col min="4611" max="4611" width="9.7109375" style="361" customWidth="1"/>
    <col min="4612" max="4612" width="7.5703125" style="361" bestFit="1" customWidth="1"/>
    <col min="4613" max="4613" width="14.42578125" style="361" bestFit="1" customWidth="1"/>
    <col min="4614" max="4614" width="20.42578125" style="361" customWidth="1"/>
    <col min="4615" max="4864" width="9.140625" style="361"/>
    <col min="4865" max="4865" width="5.7109375" style="361" customWidth="1"/>
    <col min="4866" max="4866" width="65" style="361" customWidth="1"/>
    <col min="4867" max="4867" width="9.7109375" style="361" customWidth="1"/>
    <col min="4868" max="4868" width="7.5703125" style="361" bestFit="1" customWidth="1"/>
    <col min="4869" max="4869" width="14.42578125" style="361" bestFit="1" customWidth="1"/>
    <col min="4870" max="4870" width="20.42578125" style="361" customWidth="1"/>
    <col min="4871" max="5120" width="9.140625" style="361"/>
    <col min="5121" max="5121" width="5.7109375" style="361" customWidth="1"/>
    <col min="5122" max="5122" width="65" style="361" customWidth="1"/>
    <col min="5123" max="5123" width="9.7109375" style="361" customWidth="1"/>
    <col min="5124" max="5124" width="7.5703125" style="361" bestFit="1" customWidth="1"/>
    <col min="5125" max="5125" width="14.42578125" style="361" bestFit="1" customWidth="1"/>
    <col min="5126" max="5126" width="20.42578125" style="361" customWidth="1"/>
    <col min="5127" max="5376" width="9.140625" style="361"/>
    <col min="5377" max="5377" width="5.7109375" style="361" customWidth="1"/>
    <col min="5378" max="5378" width="65" style="361" customWidth="1"/>
    <col min="5379" max="5379" width="9.7109375" style="361" customWidth="1"/>
    <col min="5380" max="5380" width="7.5703125" style="361" bestFit="1" customWidth="1"/>
    <col min="5381" max="5381" width="14.42578125" style="361" bestFit="1" customWidth="1"/>
    <col min="5382" max="5382" width="20.42578125" style="361" customWidth="1"/>
    <col min="5383" max="5632" width="9.140625" style="361"/>
    <col min="5633" max="5633" width="5.7109375" style="361" customWidth="1"/>
    <col min="5634" max="5634" width="65" style="361" customWidth="1"/>
    <col min="5635" max="5635" width="9.7109375" style="361" customWidth="1"/>
    <col min="5636" max="5636" width="7.5703125" style="361" bestFit="1" customWidth="1"/>
    <col min="5637" max="5637" width="14.42578125" style="361" bestFit="1" customWidth="1"/>
    <col min="5638" max="5638" width="20.42578125" style="361" customWidth="1"/>
    <col min="5639" max="5888" width="9.140625" style="361"/>
    <col min="5889" max="5889" width="5.7109375" style="361" customWidth="1"/>
    <col min="5890" max="5890" width="65" style="361" customWidth="1"/>
    <col min="5891" max="5891" width="9.7109375" style="361" customWidth="1"/>
    <col min="5892" max="5892" width="7.5703125" style="361" bestFit="1" customWidth="1"/>
    <col min="5893" max="5893" width="14.42578125" style="361" bestFit="1" customWidth="1"/>
    <col min="5894" max="5894" width="20.42578125" style="361" customWidth="1"/>
    <col min="5895" max="6144" width="9.140625" style="361"/>
    <col min="6145" max="6145" width="5.7109375" style="361" customWidth="1"/>
    <col min="6146" max="6146" width="65" style="361" customWidth="1"/>
    <col min="6147" max="6147" width="9.7109375" style="361" customWidth="1"/>
    <col min="6148" max="6148" width="7.5703125" style="361" bestFit="1" customWidth="1"/>
    <col min="6149" max="6149" width="14.42578125" style="361" bestFit="1" customWidth="1"/>
    <col min="6150" max="6150" width="20.42578125" style="361" customWidth="1"/>
    <col min="6151" max="6400" width="9.140625" style="361"/>
    <col min="6401" max="6401" width="5.7109375" style="361" customWidth="1"/>
    <col min="6402" max="6402" width="65" style="361" customWidth="1"/>
    <col min="6403" max="6403" width="9.7109375" style="361" customWidth="1"/>
    <col min="6404" max="6404" width="7.5703125" style="361" bestFit="1" customWidth="1"/>
    <col min="6405" max="6405" width="14.42578125" style="361" bestFit="1" customWidth="1"/>
    <col min="6406" max="6406" width="20.42578125" style="361" customWidth="1"/>
    <col min="6407" max="6656" width="9.140625" style="361"/>
    <col min="6657" max="6657" width="5.7109375" style="361" customWidth="1"/>
    <col min="6658" max="6658" width="65" style="361" customWidth="1"/>
    <col min="6659" max="6659" width="9.7109375" style="361" customWidth="1"/>
    <col min="6660" max="6660" width="7.5703125" style="361" bestFit="1" customWidth="1"/>
    <col min="6661" max="6661" width="14.42578125" style="361" bestFit="1" customWidth="1"/>
    <col min="6662" max="6662" width="20.42578125" style="361" customWidth="1"/>
    <col min="6663" max="6912" width="9.140625" style="361"/>
    <col min="6913" max="6913" width="5.7109375" style="361" customWidth="1"/>
    <col min="6914" max="6914" width="65" style="361" customWidth="1"/>
    <col min="6915" max="6915" width="9.7109375" style="361" customWidth="1"/>
    <col min="6916" max="6916" width="7.5703125" style="361" bestFit="1" customWidth="1"/>
    <col min="6917" max="6917" width="14.42578125" style="361" bestFit="1" customWidth="1"/>
    <col min="6918" max="6918" width="20.42578125" style="361" customWidth="1"/>
    <col min="6919" max="7168" width="9.140625" style="361"/>
    <col min="7169" max="7169" width="5.7109375" style="361" customWidth="1"/>
    <col min="7170" max="7170" width="65" style="361" customWidth="1"/>
    <col min="7171" max="7171" width="9.7109375" style="361" customWidth="1"/>
    <col min="7172" max="7172" width="7.5703125" style="361" bestFit="1" customWidth="1"/>
    <col min="7173" max="7173" width="14.42578125" style="361" bestFit="1" customWidth="1"/>
    <col min="7174" max="7174" width="20.42578125" style="361" customWidth="1"/>
    <col min="7175" max="7424" width="9.140625" style="361"/>
    <col min="7425" max="7425" width="5.7109375" style="361" customWidth="1"/>
    <col min="7426" max="7426" width="65" style="361" customWidth="1"/>
    <col min="7427" max="7427" width="9.7109375" style="361" customWidth="1"/>
    <col min="7428" max="7428" width="7.5703125" style="361" bestFit="1" customWidth="1"/>
    <col min="7429" max="7429" width="14.42578125" style="361" bestFit="1" customWidth="1"/>
    <col min="7430" max="7430" width="20.42578125" style="361" customWidth="1"/>
    <col min="7431" max="7680" width="9.140625" style="361"/>
    <col min="7681" max="7681" width="5.7109375" style="361" customWidth="1"/>
    <col min="7682" max="7682" width="65" style="361" customWidth="1"/>
    <col min="7683" max="7683" width="9.7109375" style="361" customWidth="1"/>
    <col min="7684" max="7684" width="7.5703125" style="361" bestFit="1" customWidth="1"/>
    <col min="7685" max="7685" width="14.42578125" style="361" bestFit="1" customWidth="1"/>
    <col min="7686" max="7686" width="20.42578125" style="361" customWidth="1"/>
    <col min="7687" max="7936" width="9.140625" style="361"/>
    <col min="7937" max="7937" width="5.7109375" style="361" customWidth="1"/>
    <col min="7938" max="7938" width="65" style="361" customWidth="1"/>
    <col min="7939" max="7939" width="9.7109375" style="361" customWidth="1"/>
    <col min="7940" max="7940" width="7.5703125" style="361" bestFit="1" customWidth="1"/>
    <col min="7941" max="7941" width="14.42578125" style="361" bestFit="1" customWidth="1"/>
    <col min="7942" max="7942" width="20.42578125" style="361" customWidth="1"/>
    <col min="7943" max="8192" width="9.140625" style="361"/>
    <col min="8193" max="8193" width="5.7109375" style="361" customWidth="1"/>
    <col min="8194" max="8194" width="65" style="361" customWidth="1"/>
    <col min="8195" max="8195" width="9.7109375" style="361" customWidth="1"/>
    <col min="8196" max="8196" width="7.5703125" style="361" bestFit="1" customWidth="1"/>
    <col min="8197" max="8197" width="14.42578125" style="361" bestFit="1" customWidth="1"/>
    <col min="8198" max="8198" width="20.42578125" style="361" customWidth="1"/>
    <col min="8199" max="8448" width="9.140625" style="361"/>
    <col min="8449" max="8449" width="5.7109375" style="361" customWidth="1"/>
    <col min="8450" max="8450" width="65" style="361" customWidth="1"/>
    <col min="8451" max="8451" width="9.7109375" style="361" customWidth="1"/>
    <col min="8452" max="8452" width="7.5703125" style="361" bestFit="1" customWidth="1"/>
    <col min="8453" max="8453" width="14.42578125" style="361" bestFit="1" customWidth="1"/>
    <col min="8454" max="8454" width="20.42578125" style="361" customWidth="1"/>
    <col min="8455" max="8704" width="9.140625" style="361"/>
    <col min="8705" max="8705" width="5.7109375" style="361" customWidth="1"/>
    <col min="8706" max="8706" width="65" style="361" customWidth="1"/>
    <col min="8707" max="8707" width="9.7109375" style="361" customWidth="1"/>
    <col min="8708" max="8708" width="7.5703125" style="361" bestFit="1" customWidth="1"/>
    <col min="8709" max="8709" width="14.42578125" style="361" bestFit="1" customWidth="1"/>
    <col min="8710" max="8710" width="20.42578125" style="361" customWidth="1"/>
    <col min="8711" max="8960" width="9.140625" style="361"/>
    <col min="8961" max="8961" width="5.7109375" style="361" customWidth="1"/>
    <col min="8962" max="8962" width="65" style="361" customWidth="1"/>
    <col min="8963" max="8963" width="9.7109375" style="361" customWidth="1"/>
    <col min="8964" max="8964" width="7.5703125" style="361" bestFit="1" customWidth="1"/>
    <col min="8965" max="8965" width="14.42578125" style="361" bestFit="1" customWidth="1"/>
    <col min="8966" max="8966" width="20.42578125" style="361" customWidth="1"/>
    <col min="8967" max="9216" width="9.140625" style="361"/>
    <col min="9217" max="9217" width="5.7109375" style="361" customWidth="1"/>
    <col min="9218" max="9218" width="65" style="361" customWidth="1"/>
    <col min="9219" max="9219" width="9.7109375" style="361" customWidth="1"/>
    <col min="9220" max="9220" width="7.5703125" style="361" bestFit="1" customWidth="1"/>
    <col min="9221" max="9221" width="14.42578125" style="361" bestFit="1" customWidth="1"/>
    <col min="9222" max="9222" width="20.42578125" style="361" customWidth="1"/>
    <col min="9223" max="9472" width="9.140625" style="361"/>
    <col min="9473" max="9473" width="5.7109375" style="361" customWidth="1"/>
    <col min="9474" max="9474" width="65" style="361" customWidth="1"/>
    <col min="9475" max="9475" width="9.7109375" style="361" customWidth="1"/>
    <col min="9476" max="9476" width="7.5703125" style="361" bestFit="1" customWidth="1"/>
    <col min="9477" max="9477" width="14.42578125" style="361" bestFit="1" customWidth="1"/>
    <col min="9478" max="9478" width="20.42578125" style="361" customWidth="1"/>
    <col min="9479" max="9728" width="9.140625" style="361"/>
    <col min="9729" max="9729" width="5.7109375" style="361" customWidth="1"/>
    <col min="9730" max="9730" width="65" style="361" customWidth="1"/>
    <col min="9731" max="9731" width="9.7109375" style="361" customWidth="1"/>
    <col min="9732" max="9732" width="7.5703125" style="361" bestFit="1" customWidth="1"/>
    <col min="9733" max="9733" width="14.42578125" style="361" bestFit="1" customWidth="1"/>
    <col min="9734" max="9734" width="20.42578125" style="361" customWidth="1"/>
    <col min="9735" max="9984" width="9.140625" style="361"/>
    <col min="9985" max="9985" width="5.7109375" style="361" customWidth="1"/>
    <col min="9986" max="9986" width="65" style="361" customWidth="1"/>
    <col min="9987" max="9987" width="9.7109375" style="361" customWidth="1"/>
    <col min="9988" max="9988" width="7.5703125" style="361" bestFit="1" customWidth="1"/>
    <col min="9989" max="9989" width="14.42578125" style="361" bestFit="1" customWidth="1"/>
    <col min="9990" max="9990" width="20.42578125" style="361" customWidth="1"/>
    <col min="9991" max="10240" width="9.140625" style="361"/>
    <col min="10241" max="10241" width="5.7109375" style="361" customWidth="1"/>
    <col min="10242" max="10242" width="65" style="361" customWidth="1"/>
    <col min="10243" max="10243" width="9.7109375" style="361" customWidth="1"/>
    <col min="10244" max="10244" width="7.5703125" style="361" bestFit="1" customWidth="1"/>
    <col min="10245" max="10245" width="14.42578125" style="361" bestFit="1" customWidth="1"/>
    <col min="10246" max="10246" width="20.42578125" style="361" customWidth="1"/>
    <col min="10247" max="10496" width="9.140625" style="361"/>
    <col min="10497" max="10497" width="5.7109375" style="361" customWidth="1"/>
    <col min="10498" max="10498" width="65" style="361" customWidth="1"/>
    <col min="10499" max="10499" width="9.7109375" style="361" customWidth="1"/>
    <col min="10500" max="10500" width="7.5703125" style="361" bestFit="1" customWidth="1"/>
    <col min="10501" max="10501" width="14.42578125" style="361" bestFit="1" customWidth="1"/>
    <col min="10502" max="10502" width="20.42578125" style="361" customWidth="1"/>
    <col min="10503" max="10752" width="9.140625" style="361"/>
    <col min="10753" max="10753" width="5.7109375" style="361" customWidth="1"/>
    <col min="10754" max="10754" width="65" style="361" customWidth="1"/>
    <col min="10755" max="10755" width="9.7109375" style="361" customWidth="1"/>
    <col min="10756" max="10756" width="7.5703125" style="361" bestFit="1" customWidth="1"/>
    <col min="10757" max="10757" width="14.42578125" style="361" bestFit="1" customWidth="1"/>
    <col min="10758" max="10758" width="20.42578125" style="361" customWidth="1"/>
    <col min="10759" max="11008" width="9.140625" style="361"/>
    <col min="11009" max="11009" width="5.7109375" style="361" customWidth="1"/>
    <col min="11010" max="11010" width="65" style="361" customWidth="1"/>
    <col min="11011" max="11011" width="9.7109375" style="361" customWidth="1"/>
    <col min="11012" max="11012" width="7.5703125" style="361" bestFit="1" customWidth="1"/>
    <col min="11013" max="11013" width="14.42578125" style="361" bestFit="1" customWidth="1"/>
    <col min="11014" max="11014" width="20.42578125" style="361" customWidth="1"/>
    <col min="11015" max="11264" width="9.140625" style="361"/>
    <col min="11265" max="11265" width="5.7109375" style="361" customWidth="1"/>
    <col min="11266" max="11266" width="65" style="361" customWidth="1"/>
    <col min="11267" max="11267" width="9.7109375" style="361" customWidth="1"/>
    <col min="11268" max="11268" width="7.5703125" style="361" bestFit="1" customWidth="1"/>
    <col min="11269" max="11269" width="14.42578125" style="361" bestFit="1" customWidth="1"/>
    <col min="11270" max="11270" width="20.42578125" style="361" customWidth="1"/>
    <col min="11271" max="11520" width="9.140625" style="361"/>
    <col min="11521" max="11521" width="5.7109375" style="361" customWidth="1"/>
    <col min="11522" max="11522" width="65" style="361" customWidth="1"/>
    <col min="11523" max="11523" width="9.7109375" style="361" customWidth="1"/>
    <col min="11524" max="11524" width="7.5703125" style="361" bestFit="1" customWidth="1"/>
    <col min="11525" max="11525" width="14.42578125" style="361" bestFit="1" customWidth="1"/>
    <col min="11526" max="11526" width="20.42578125" style="361" customWidth="1"/>
    <col min="11527" max="11776" width="9.140625" style="361"/>
    <col min="11777" max="11777" width="5.7109375" style="361" customWidth="1"/>
    <col min="11778" max="11778" width="65" style="361" customWidth="1"/>
    <col min="11779" max="11779" width="9.7109375" style="361" customWidth="1"/>
    <col min="11780" max="11780" width="7.5703125" style="361" bestFit="1" customWidth="1"/>
    <col min="11781" max="11781" width="14.42578125" style="361" bestFit="1" customWidth="1"/>
    <col min="11782" max="11782" width="20.42578125" style="361" customWidth="1"/>
    <col min="11783" max="12032" width="9.140625" style="361"/>
    <col min="12033" max="12033" width="5.7109375" style="361" customWidth="1"/>
    <col min="12034" max="12034" width="65" style="361" customWidth="1"/>
    <col min="12035" max="12035" width="9.7109375" style="361" customWidth="1"/>
    <col min="12036" max="12036" width="7.5703125" style="361" bestFit="1" customWidth="1"/>
    <col min="12037" max="12037" width="14.42578125" style="361" bestFit="1" customWidth="1"/>
    <col min="12038" max="12038" width="20.42578125" style="361" customWidth="1"/>
    <col min="12039" max="12288" width="9.140625" style="361"/>
    <col min="12289" max="12289" width="5.7109375" style="361" customWidth="1"/>
    <col min="12290" max="12290" width="65" style="361" customWidth="1"/>
    <col min="12291" max="12291" width="9.7109375" style="361" customWidth="1"/>
    <col min="12292" max="12292" width="7.5703125" style="361" bestFit="1" customWidth="1"/>
    <col min="12293" max="12293" width="14.42578125" style="361" bestFit="1" customWidth="1"/>
    <col min="12294" max="12294" width="20.42578125" style="361" customWidth="1"/>
    <col min="12295" max="12544" width="9.140625" style="361"/>
    <col min="12545" max="12545" width="5.7109375" style="361" customWidth="1"/>
    <col min="12546" max="12546" width="65" style="361" customWidth="1"/>
    <col min="12547" max="12547" width="9.7109375" style="361" customWidth="1"/>
    <col min="12548" max="12548" width="7.5703125" style="361" bestFit="1" customWidth="1"/>
    <col min="12549" max="12549" width="14.42578125" style="361" bestFit="1" customWidth="1"/>
    <col min="12550" max="12550" width="20.42578125" style="361" customWidth="1"/>
    <col min="12551" max="12800" width="9.140625" style="361"/>
    <col min="12801" max="12801" width="5.7109375" style="361" customWidth="1"/>
    <col min="12802" max="12802" width="65" style="361" customWidth="1"/>
    <col min="12803" max="12803" width="9.7109375" style="361" customWidth="1"/>
    <col min="12804" max="12804" width="7.5703125" style="361" bestFit="1" customWidth="1"/>
    <col min="12805" max="12805" width="14.42578125" style="361" bestFit="1" customWidth="1"/>
    <col min="12806" max="12806" width="20.42578125" style="361" customWidth="1"/>
    <col min="12807" max="13056" width="9.140625" style="361"/>
    <col min="13057" max="13057" width="5.7109375" style="361" customWidth="1"/>
    <col min="13058" max="13058" width="65" style="361" customWidth="1"/>
    <col min="13059" max="13059" width="9.7109375" style="361" customWidth="1"/>
    <col min="13060" max="13060" width="7.5703125" style="361" bestFit="1" customWidth="1"/>
    <col min="13061" max="13061" width="14.42578125" style="361" bestFit="1" customWidth="1"/>
    <col min="13062" max="13062" width="20.42578125" style="361" customWidth="1"/>
    <col min="13063" max="13312" width="9.140625" style="361"/>
    <col min="13313" max="13313" width="5.7109375" style="361" customWidth="1"/>
    <col min="13314" max="13314" width="65" style="361" customWidth="1"/>
    <col min="13315" max="13315" width="9.7109375" style="361" customWidth="1"/>
    <col min="13316" max="13316" width="7.5703125" style="361" bestFit="1" customWidth="1"/>
    <col min="13317" max="13317" width="14.42578125" style="361" bestFit="1" customWidth="1"/>
    <col min="13318" max="13318" width="20.42578125" style="361" customWidth="1"/>
    <col min="13319" max="13568" width="9.140625" style="361"/>
    <col min="13569" max="13569" width="5.7109375" style="361" customWidth="1"/>
    <col min="13570" max="13570" width="65" style="361" customWidth="1"/>
    <col min="13571" max="13571" width="9.7109375" style="361" customWidth="1"/>
    <col min="13572" max="13572" width="7.5703125" style="361" bestFit="1" customWidth="1"/>
    <col min="13573" max="13573" width="14.42578125" style="361" bestFit="1" customWidth="1"/>
    <col min="13574" max="13574" width="20.42578125" style="361" customWidth="1"/>
    <col min="13575" max="13824" width="9.140625" style="361"/>
    <col min="13825" max="13825" width="5.7109375" style="361" customWidth="1"/>
    <col min="13826" max="13826" width="65" style="361" customWidth="1"/>
    <col min="13827" max="13827" width="9.7109375" style="361" customWidth="1"/>
    <col min="13828" max="13828" width="7.5703125" style="361" bestFit="1" customWidth="1"/>
    <col min="13829" max="13829" width="14.42578125" style="361" bestFit="1" customWidth="1"/>
    <col min="13830" max="13830" width="20.42578125" style="361" customWidth="1"/>
    <col min="13831" max="14080" width="9.140625" style="361"/>
    <col min="14081" max="14081" width="5.7109375" style="361" customWidth="1"/>
    <col min="14082" max="14082" width="65" style="361" customWidth="1"/>
    <col min="14083" max="14083" width="9.7109375" style="361" customWidth="1"/>
    <col min="14084" max="14084" width="7.5703125" style="361" bestFit="1" customWidth="1"/>
    <col min="14085" max="14085" width="14.42578125" style="361" bestFit="1" customWidth="1"/>
    <col min="14086" max="14086" width="20.42578125" style="361" customWidth="1"/>
    <col min="14087" max="14336" width="9.140625" style="361"/>
    <col min="14337" max="14337" width="5.7109375" style="361" customWidth="1"/>
    <col min="14338" max="14338" width="65" style="361" customWidth="1"/>
    <col min="14339" max="14339" width="9.7109375" style="361" customWidth="1"/>
    <col min="14340" max="14340" width="7.5703125" style="361" bestFit="1" customWidth="1"/>
    <col min="14341" max="14341" width="14.42578125" style="361" bestFit="1" customWidth="1"/>
    <col min="14342" max="14342" width="20.42578125" style="361" customWidth="1"/>
    <col min="14343" max="14592" width="9.140625" style="361"/>
    <col min="14593" max="14593" width="5.7109375" style="361" customWidth="1"/>
    <col min="14594" max="14594" width="65" style="361" customWidth="1"/>
    <col min="14595" max="14595" width="9.7109375" style="361" customWidth="1"/>
    <col min="14596" max="14596" width="7.5703125" style="361" bestFit="1" customWidth="1"/>
    <col min="14597" max="14597" width="14.42578125" style="361" bestFit="1" customWidth="1"/>
    <col min="14598" max="14598" width="20.42578125" style="361" customWidth="1"/>
    <col min="14599" max="14848" width="9.140625" style="361"/>
    <col min="14849" max="14849" width="5.7109375" style="361" customWidth="1"/>
    <col min="14850" max="14850" width="65" style="361" customWidth="1"/>
    <col min="14851" max="14851" width="9.7109375" style="361" customWidth="1"/>
    <col min="14852" max="14852" width="7.5703125" style="361" bestFit="1" customWidth="1"/>
    <col min="14853" max="14853" width="14.42578125" style="361" bestFit="1" customWidth="1"/>
    <col min="14854" max="14854" width="20.42578125" style="361" customWidth="1"/>
    <col min="14855" max="15104" width="9.140625" style="361"/>
    <col min="15105" max="15105" width="5.7109375" style="361" customWidth="1"/>
    <col min="15106" max="15106" width="65" style="361" customWidth="1"/>
    <col min="15107" max="15107" width="9.7109375" style="361" customWidth="1"/>
    <col min="15108" max="15108" width="7.5703125" style="361" bestFit="1" customWidth="1"/>
    <col min="15109" max="15109" width="14.42578125" style="361" bestFit="1" customWidth="1"/>
    <col min="15110" max="15110" width="20.42578125" style="361" customWidth="1"/>
    <col min="15111" max="15360" width="9.140625" style="361"/>
    <col min="15361" max="15361" width="5.7109375" style="361" customWidth="1"/>
    <col min="15362" max="15362" width="65" style="361" customWidth="1"/>
    <col min="15363" max="15363" width="9.7109375" style="361" customWidth="1"/>
    <col min="15364" max="15364" width="7.5703125" style="361" bestFit="1" customWidth="1"/>
    <col min="15365" max="15365" width="14.42578125" style="361" bestFit="1" customWidth="1"/>
    <col min="15366" max="15366" width="20.42578125" style="361" customWidth="1"/>
    <col min="15367" max="15616" width="9.140625" style="361"/>
    <col min="15617" max="15617" width="5.7109375" style="361" customWidth="1"/>
    <col min="15618" max="15618" width="65" style="361" customWidth="1"/>
    <col min="15619" max="15619" width="9.7109375" style="361" customWidth="1"/>
    <col min="15620" max="15620" width="7.5703125" style="361" bestFit="1" customWidth="1"/>
    <col min="15621" max="15621" width="14.42578125" style="361" bestFit="1" customWidth="1"/>
    <col min="15622" max="15622" width="20.42578125" style="361" customWidth="1"/>
    <col min="15623" max="15872" width="9.140625" style="361"/>
    <col min="15873" max="15873" width="5.7109375" style="361" customWidth="1"/>
    <col min="15874" max="15874" width="65" style="361" customWidth="1"/>
    <col min="15875" max="15875" width="9.7109375" style="361" customWidth="1"/>
    <col min="15876" max="15876" width="7.5703125" style="361" bestFit="1" customWidth="1"/>
    <col min="15877" max="15877" width="14.42578125" style="361" bestFit="1" customWidth="1"/>
    <col min="15878" max="15878" width="20.42578125" style="361" customWidth="1"/>
    <col min="15879" max="16128" width="9.140625" style="361"/>
    <col min="16129" max="16129" width="5.7109375" style="361" customWidth="1"/>
    <col min="16130" max="16130" width="65" style="361" customWidth="1"/>
    <col min="16131" max="16131" width="9.7109375" style="361" customWidth="1"/>
    <col min="16132" max="16132" width="7.5703125" style="361" bestFit="1" customWidth="1"/>
    <col min="16133" max="16133" width="14.42578125" style="361" bestFit="1" customWidth="1"/>
    <col min="16134" max="16134" width="20.42578125" style="361" customWidth="1"/>
    <col min="16135" max="16384" width="9.140625" style="361"/>
  </cols>
  <sheetData>
    <row r="1" spans="1:6" s="25" customFormat="1" ht="28.5" customHeight="1">
      <c r="A1" s="772" t="s">
        <v>741</v>
      </c>
      <c r="B1" s="772"/>
      <c r="C1" s="772"/>
      <c r="D1" s="772"/>
      <c r="E1" s="772"/>
      <c r="F1" s="772"/>
    </row>
    <row r="2" spans="1:6" s="9" customFormat="1" ht="15" customHeight="1">
      <c r="A2" s="773" t="s">
        <v>697</v>
      </c>
      <c r="B2" s="773"/>
      <c r="C2" s="773"/>
      <c r="D2" s="10"/>
      <c r="E2" s="10"/>
      <c r="F2" s="10"/>
    </row>
    <row r="3" spans="1:6" s="9" customFormat="1" ht="24.75" customHeight="1" thickBot="1">
      <c r="A3" s="782" t="s">
        <v>162</v>
      </c>
      <c r="B3" s="782"/>
      <c r="C3" s="782"/>
      <c r="D3" s="10"/>
      <c r="E3" s="10"/>
      <c r="F3" s="10"/>
    </row>
    <row r="4" spans="1:6" s="367" customFormat="1" ht="27" thickTop="1" thickBot="1">
      <c r="A4" s="362" t="s">
        <v>304</v>
      </c>
      <c r="B4" s="363" t="s">
        <v>305</v>
      </c>
      <c r="C4" s="364" t="s">
        <v>306</v>
      </c>
      <c r="D4" s="364" t="s">
        <v>307</v>
      </c>
      <c r="E4" s="365" t="s">
        <v>308</v>
      </c>
      <c r="F4" s="366" t="s">
        <v>309</v>
      </c>
    </row>
    <row r="5" spans="1:6" ht="13.5" thickTop="1">
      <c r="A5" s="368" t="s">
        <v>166</v>
      </c>
      <c r="B5" s="369" t="s">
        <v>723</v>
      </c>
      <c r="C5" s="370"/>
      <c r="D5" s="371"/>
      <c r="E5" s="372"/>
      <c r="F5" s="373"/>
    </row>
    <row r="6" spans="1:6" ht="242.25">
      <c r="A6" s="374" t="s">
        <v>310</v>
      </c>
      <c r="B6" s="523" t="s">
        <v>891</v>
      </c>
      <c r="C6" s="376" t="s">
        <v>362</v>
      </c>
      <c r="D6" s="377">
        <v>1</v>
      </c>
      <c r="E6" s="378"/>
      <c r="F6" s="379">
        <f>E6*D6</f>
        <v>0</v>
      </c>
    </row>
    <row r="7" spans="1:6">
      <c r="A7" s="374" t="s">
        <v>316</v>
      </c>
      <c r="B7" s="375" t="s">
        <v>521</v>
      </c>
      <c r="C7" s="376"/>
      <c r="D7" s="377"/>
      <c r="E7" s="378"/>
      <c r="F7" s="379"/>
    </row>
    <row r="8" spans="1:6">
      <c r="A8" s="374"/>
      <c r="B8" s="375" t="s">
        <v>698</v>
      </c>
      <c r="C8" s="376"/>
      <c r="D8" s="377"/>
      <c r="E8" s="378"/>
      <c r="F8" s="379"/>
    </row>
    <row r="9" spans="1:6">
      <c r="A9" s="374"/>
      <c r="B9" s="375" t="s">
        <v>522</v>
      </c>
      <c r="C9" s="376"/>
      <c r="D9" s="377"/>
      <c r="E9" s="378"/>
      <c r="F9" s="379"/>
    </row>
    <row r="10" spans="1:6">
      <c r="A10" s="374"/>
      <c r="B10" s="375" t="s">
        <v>523</v>
      </c>
      <c r="C10" s="376"/>
      <c r="D10" s="377"/>
      <c r="E10" s="378"/>
      <c r="F10" s="379"/>
    </row>
    <row r="11" spans="1:6">
      <c r="A11" s="374"/>
      <c r="B11" s="375" t="s">
        <v>524</v>
      </c>
      <c r="C11" s="376"/>
      <c r="D11" s="377"/>
      <c r="E11" s="378"/>
      <c r="F11" s="379"/>
    </row>
    <row r="12" spans="1:6">
      <c r="A12" s="374"/>
      <c r="B12" s="375" t="s">
        <v>525</v>
      </c>
      <c r="C12" s="376"/>
      <c r="D12" s="377"/>
      <c r="E12" s="378"/>
      <c r="F12" s="379"/>
    </row>
    <row r="13" spans="1:6">
      <c r="A13" s="374"/>
      <c r="B13" s="375" t="s">
        <v>526</v>
      </c>
      <c r="C13" s="376"/>
      <c r="D13" s="377"/>
      <c r="E13" s="378"/>
      <c r="F13" s="379"/>
    </row>
    <row r="14" spans="1:6" s="385" customFormat="1">
      <c r="A14" s="380">
        <v>1</v>
      </c>
      <c r="B14" s="375" t="s">
        <v>892</v>
      </c>
      <c r="C14" s="381"/>
      <c r="D14" s="382"/>
      <c r="E14" s="383"/>
      <c r="F14" s="384"/>
    </row>
    <row r="15" spans="1:6" s="385" customFormat="1">
      <c r="A15" s="386" t="s">
        <v>364</v>
      </c>
      <c r="B15" s="387" t="s">
        <v>325</v>
      </c>
      <c r="C15" s="381">
        <v>1</v>
      </c>
      <c r="D15" s="388" t="s">
        <v>269</v>
      </c>
      <c r="E15" s="389"/>
      <c r="F15" s="390">
        <f>IF($C15&lt;&gt;"R.O.",E15*$C15,"-")</f>
        <v>0</v>
      </c>
    </row>
    <row r="16" spans="1:6" s="385" customFormat="1">
      <c r="A16" s="386"/>
      <c r="B16" s="391" t="s">
        <v>326</v>
      </c>
      <c r="C16" s="381"/>
      <c r="D16" s="388" t="str">
        <f>D15</f>
        <v>Set</v>
      </c>
      <c r="E16" s="389"/>
      <c r="F16" s="390">
        <f>IF($C16&lt;&gt;"R.O.",E16*$C16,"-")</f>
        <v>0</v>
      </c>
    </row>
    <row r="17" spans="1:6" s="385" customFormat="1">
      <c r="A17" s="380">
        <v>4</v>
      </c>
      <c r="B17" s="375" t="s">
        <v>893</v>
      </c>
      <c r="C17" s="381"/>
      <c r="D17" s="382"/>
      <c r="E17" s="383"/>
      <c r="F17" s="384"/>
    </row>
    <row r="18" spans="1:6" s="385" customFormat="1">
      <c r="A18" s="386" t="s">
        <v>364</v>
      </c>
      <c r="B18" s="387" t="s">
        <v>325</v>
      </c>
      <c r="C18" s="381">
        <v>1</v>
      </c>
      <c r="D18" s="388" t="s">
        <v>269</v>
      </c>
      <c r="E18" s="389"/>
      <c r="F18" s="390">
        <f>IF($C18&lt;&gt;"R.O.",E18*$C18,"-")</f>
        <v>0</v>
      </c>
    </row>
    <row r="19" spans="1:6" s="385" customFormat="1">
      <c r="A19" s="386"/>
      <c r="B19" s="391" t="s">
        <v>326</v>
      </c>
      <c r="C19" s="381"/>
      <c r="D19" s="388" t="str">
        <f>D18</f>
        <v>Set</v>
      </c>
      <c r="E19" s="389"/>
      <c r="F19" s="390">
        <f>IF($C19&lt;&gt;"R.O.",E19*$C19,"-")</f>
        <v>0</v>
      </c>
    </row>
    <row r="20" spans="1:6" s="385" customFormat="1" ht="38.25">
      <c r="A20" s="392" t="s">
        <v>319</v>
      </c>
      <c r="B20" s="526" t="s">
        <v>894</v>
      </c>
      <c r="C20" s="393">
        <v>1</v>
      </c>
      <c r="D20" s="394" t="s">
        <v>714</v>
      </c>
      <c r="E20" s="395"/>
      <c r="F20" s="396">
        <f>E20*C20</f>
        <v>0</v>
      </c>
    </row>
    <row r="21" spans="1:6" s="385" customFormat="1" ht="89.25">
      <c r="A21" s="527" t="s">
        <v>332</v>
      </c>
      <c r="B21" s="528" t="s">
        <v>730</v>
      </c>
      <c r="C21" s="529">
        <v>1</v>
      </c>
      <c r="D21" s="530" t="s">
        <v>714</v>
      </c>
      <c r="E21" s="531"/>
      <c r="F21" s="571">
        <f>E21*C21</f>
        <v>0</v>
      </c>
    </row>
    <row r="22" spans="1:6" s="385" customFormat="1" ht="25.5" customHeight="1">
      <c r="A22" s="527">
        <v>1</v>
      </c>
      <c r="B22" s="528" t="s">
        <v>715</v>
      </c>
      <c r="C22" s="568">
        <v>90</v>
      </c>
      <c r="D22" s="570" t="s">
        <v>134</v>
      </c>
      <c r="E22" s="569"/>
      <c r="F22" s="571">
        <f>E22*C22</f>
        <v>0</v>
      </c>
    </row>
    <row r="23" spans="1:6" s="385" customFormat="1" ht="25.5">
      <c r="A23" s="527">
        <v>2</v>
      </c>
      <c r="B23" s="528" t="s">
        <v>716</v>
      </c>
      <c r="C23" s="568">
        <v>90</v>
      </c>
      <c r="D23" s="570" t="s">
        <v>134</v>
      </c>
      <c r="E23" s="569"/>
      <c r="F23" s="571">
        <f t="shared" ref="F23:F31" si="0">E23*C23</f>
        <v>0</v>
      </c>
    </row>
    <row r="24" spans="1:6" s="385" customFormat="1" ht="25.5">
      <c r="A24" s="527">
        <v>3</v>
      </c>
      <c r="B24" s="528" t="s">
        <v>717</v>
      </c>
      <c r="C24" s="568">
        <v>90</v>
      </c>
      <c r="D24" s="570" t="s">
        <v>134</v>
      </c>
      <c r="E24" s="569"/>
      <c r="F24" s="571">
        <f t="shared" si="0"/>
        <v>0</v>
      </c>
    </row>
    <row r="25" spans="1:6" s="385" customFormat="1" ht="51">
      <c r="A25" s="527">
        <v>4</v>
      </c>
      <c r="B25" s="528" t="s">
        <v>895</v>
      </c>
      <c r="C25" s="568"/>
      <c r="D25" s="569"/>
      <c r="E25" s="531"/>
      <c r="F25" s="532"/>
    </row>
    <row r="26" spans="1:6" s="385" customFormat="1" ht="38.25">
      <c r="A26" s="527" t="s">
        <v>718</v>
      </c>
      <c r="B26" s="528" t="s">
        <v>720</v>
      </c>
      <c r="C26" s="529">
        <v>500</v>
      </c>
      <c r="D26" s="530" t="s">
        <v>719</v>
      </c>
      <c r="E26" s="531"/>
      <c r="F26" s="571">
        <f t="shared" si="0"/>
        <v>0</v>
      </c>
    </row>
    <row r="27" spans="1:6" s="385" customFormat="1" ht="51">
      <c r="A27" s="527" t="s">
        <v>721</v>
      </c>
      <c r="B27" s="528" t="s">
        <v>722</v>
      </c>
      <c r="C27" s="529">
        <v>150</v>
      </c>
      <c r="D27" s="530" t="s">
        <v>719</v>
      </c>
      <c r="E27" s="531"/>
      <c r="F27" s="571">
        <f t="shared" si="0"/>
        <v>0</v>
      </c>
    </row>
    <row r="28" spans="1:6" s="385" customFormat="1" ht="38.25">
      <c r="A28" s="527">
        <v>5</v>
      </c>
      <c r="B28" s="528" t="s">
        <v>724</v>
      </c>
      <c r="C28" s="529">
        <v>3</v>
      </c>
      <c r="D28" s="530" t="s">
        <v>134</v>
      </c>
      <c r="E28" s="531"/>
      <c r="F28" s="571">
        <f t="shared" si="0"/>
        <v>0</v>
      </c>
    </row>
    <row r="29" spans="1:6" s="385" customFormat="1" ht="63.75">
      <c r="A29" s="527">
        <v>6</v>
      </c>
      <c r="B29" s="528" t="s">
        <v>971</v>
      </c>
      <c r="C29" s="529">
        <v>1</v>
      </c>
      <c r="D29" s="592" t="s">
        <v>957</v>
      </c>
      <c r="E29" s="531"/>
      <c r="F29" s="571">
        <f t="shared" si="0"/>
        <v>0</v>
      </c>
    </row>
    <row r="30" spans="1:6" s="385" customFormat="1" ht="102">
      <c r="A30" s="527">
        <v>7</v>
      </c>
      <c r="B30" s="528" t="s">
        <v>726</v>
      </c>
      <c r="C30" s="529">
        <v>1</v>
      </c>
      <c r="D30" s="530" t="s">
        <v>725</v>
      </c>
      <c r="E30" s="531"/>
      <c r="F30" s="532">
        <f t="shared" si="0"/>
        <v>0</v>
      </c>
    </row>
    <row r="31" spans="1:6" s="385" customFormat="1" ht="13.5" thickBot="1">
      <c r="A31" s="527">
        <v>8</v>
      </c>
      <c r="B31" s="528" t="s">
        <v>952</v>
      </c>
      <c r="C31" s="529">
        <v>5</v>
      </c>
      <c r="D31" s="530" t="s">
        <v>134</v>
      </c>
      <c r="E31" s="531"/>
      <c r="F31" s="532">
        <f t="shared" si="0"/>
        <v>0</v>
      </c>
    </row>
    <row r="32" spans="1:6" s="403" customFormat="1" ht="14.25" thickTop="1" thickBot="1">
      <c r="A32" s="397" t="s">
        <v>166</v>
      </c>
      <c r="B32" s="398" t="s">
        <v>896</v>
      </c>
      <c r="C32" s="399"/>
      <c r="D32" s="400"/>
      <c r="E32" s="401"/>
      <c r="F32" s="402">
        <f>SUM(F6:F31)</f>
        <v>0</v>
      </c>
    </row>
    <row r="33" spans="1:6" ht="13.5" thickTop="1">
      <c r="A33" s="368" t="s">
        <v>200</v>
      </c>
      <c r="B33" s="369" t="s">
        <v>527</v>
      </c>
      <c r="C33" s="370"/>
      <c r="D33" s="371"/>
      <c r="E33" s="372"/>
      <c r="F33" s="373"/>
    </row>
    <row r="34" spans="1:6" s="406" customFormat="1">
      <c r="A34" s="404"/>
      <c r="B34" s="375" t="s">
        <v>528</v>
      </c>
      <c r="C34" s="381"/>
      <c r="D34" s="405"/>
      <c r="E34" s="378"/>
      <c r="F34" s="379"/>
    </row>
    <row r="35" spans="1:6" s="406" customFormat="1">
      <c r="A35" s="404"/>
      <c r="B35" s="375" t="s">
        <v>529</v>
      </c>
      <c r="C35" s="381"/>
      <c r="D35" s="405"/>
      <c r="E35" s="378"/>
      <c r="F35" s="379"/>
    </row>
    <row r="36" spans="1:6" s="406" customFormat="1">
      <c r="A36" s="404"/>
      <c r="B36" s="375" t="s">
        <v>530</v>
      </c>
      <c r="C36" s="381"/>
      <c r="D36" s="405"/>
      <c r="E36" s="378"/>
      <c r="F36" s="379"/>
    </row>
    <row r="37" spans="1:6" s="406" customFormat="1">
      <c r="A37" s="404"/>
      <c r="B37" s="375" t="s">
        <v>531</v>
      </c>
      <c r="C37" s="381"/>
      <c r="D37" s="405"/>
      <c r="E37" s="407"/>
      <c r="F37" s="379"/>
    </row>
    <row r="38" spans="1:6" s="406" customFormat="1">
      <c r="A38" s="404"/>
      <c r="B38" s="375" t="s">
        <v>532</v>
      </c>
      <c r="C38" s="381"/>
      <c r="D38" s="405"/>
      <c r="E38" s="407"/>
      <c r="F38" s="379"/>
    </row>
    <row r="39" spans="1:6" s="406" customFormat="1">
      <c r="A39" s="404"/>
      <c r="B39" s="375" t="s">
        <v>533</v>
      </c>
      <c r="C39" s="381"/>
      <c r="D39" s="405"/>
      <c r="E39" s="407"/>
      <c r="F39" s="379"/>
    </row>
    <row r="40" spans="1:6" s="406" customFormat="1">
      <c r="A40" s="404"/>
      <c r="B40" s="375" t="s">
        <v>534</v>
      </c>
      <c r="C40" s="381"/>
      <c r="D40" s="405"/>
      <c r="E40" s="407"/>
      <c r="F40" s="379"/>
    </row>
    <row r="41" spans="1:6" s="406" customFormat="1">
      <c r="A41" s="404"/>
      <c r="B41" s="375" t="s">
        <v>535</v>
      </c>
      <c r="C41" s="381"/>
      <c r="D41" s="405"/>
      <c r="E41" s="407"/>
      <c r="F41" s="379"/>
    </row>
    <row r="42" spans="1:6" s="406" customFormat="1">
      <c r="A42" s="404"/>
      <c r="B42" s="375" t="s">
        <v>699</v>
      </c>
      <c r="C42" s="405"/>
      <c r="D42" s="405"/>
      <c r="E42" s="407"/>
      <c r="F42" s="379"/>
    </row>
    <row r="43" spans="1:6" s="406" customFormat="1">
      <c r="A43" s="404"/>
      <c r="B43" s="375" t="s">
        <v>536</v>
      </c>
      <c r="C43" s="405"/>
      <c r="D43" s="405"/>
      <c r="E43" s="407"/>
      <c r="F43" s="379"/>
    </row>
    <row r="44" spans="1:6" s="406" customFormat="1">
      <c r="A44" s="404"/>
      <c r="B44" s="375" t="s">
        <v>537</v>
      </c>
      <c r="C44" s="381"/>
      <c r="D44" s="405"/>
      <c r="E44" s="407"/>
      <c r="F44" s="379"/>
    </row>
    <row r="45" spans="1:6">
      <c r="A45" s="408" t="s">
        <v>438</v>
      </c>
      <c r="B45" s="409" t="s">
        <v>538</v>
      </c>
      <c r="C45" s="381"/>
      <c r="D45" s="405"/>
      <c r="E45" s="378"/>
      <c r="F45" s="379"/>
    </row>
    <row r="46" spans="1:6">
      <c r="A46" s="410">
        <v>1</v>
      </c>
      <c r="B46" s="411" t="s">
        <v>539</v>
      </c>
      <c r="C46" s="381"/>
      <c r="D46" s="405"/>
      <c r="E46" s="378"/>
      <c r="F46" s="379"/>
    </row>
    <row r="47" spans="1:6">
      <c r="A47" s="408"/>
      <c r="B47" s="375" t="s">
        <v>314</v>
      </c>
      <c r="C47" s="381" t="s">
        <v>357</v>
      </c>
      <c r="D47" s="381" t="s">
        <v>318</v>
      </c>
      <c r="E47" s="378"/>
      <c r="F47" s="390" t="str">
        <f>IF($C47&lt;&gt;"R.O.",E47*$C47,"-")</f>
        <v>-</v>
      </c>
    </row>
    <row r="48" spans="1:6">
      <c r="A48" s="408"/>
      <c r="B48" s="375" t="s">
        <v>315</v>
      </c>
      <c r="C48" s="381" t="str">
        <f>C47</f>
        <v>R.O.</v>
      </c>
      <c r="D48" s="381" t="s">
        <v>318</v>
      </c>
      <c r="E48" s="378"/>
      <c r="F48" s="390" t="str">
        <f>IF($C48&lt;&gt;"R.O.",E48*$C48,"-")</f>
        <v>-</v>
      </c>
    </row>
    <row r="49" spans="1:6">
      <c r="A49" s="410">
        <v>2</v>
      </c>
      <c r="B49" s="412" t="s">
        <v>540</v>
      </c>
      <c r="C49" s="381"/>
      <c r="D49" s="405"/>
      <c r="E49" s="378"/>
      <c r="F49" s="379"/>
    </row>
    <row r="50" spans="1:6">
      <c r="A50" s="408"/>
      <c r="B50" s="375" t="s">
        <v>314</v>
      </c>
      <c r="C50" s="381" t="s">
        <v>357</v>
      </c>
      <c r="D50" s="381" t="s">
        <v>318</v>
      </c>
      <c r="E50" s="378"/>
      <c r="F50" s="390" t="str">
        <f>IF($C50&lt;&gt;"R.O.",E50*$C50,"-")</f>
        <v>-</v>
      </c>
    </row>
    <row r="51" spans="1:6">
      <c r="A51" s="408"/>
      <c r="B51" s="375" t="s">
        <v>315</v>
      </c>
      <c r="C51" s="381" t="s">
        <v>357</v>
      </c>
      <c r="D51" s="381" t="s">
        <v>318</v>
      </c>
      <c r="E51" s="378"/>
      <c r="F51" s="390" t="str">
        <f>IF($C51&lt;&gt;"R.O.",E51*$C51,"-")</f>
        <v>-</v>
      </c>
    </row>
    <row r="52" spans="1:6">
      <c r="A52" s="410">
        <v>3</v>
      </c>
      <c r="B52" s="412" t="s">
        <v>541</v>
      </c>
      <c r="C52" s="413"/>
      <c r="D52" s="405"/>
      <c r="E52" s="378"/>
      <c r="F52" s="379"/>
    </row>
    <row r="53" spans="1:6">
      <c r="A53" s="408"/>
      <c r="B53" s="375" t="s">
        <v>314</v>
      </c>
      <c r="C53" s="381">
        <v>3</v>
      </c>
      <c r="D53" s="381" t="s">
        <v>318</v>
      </c>
      <c r="E53" s="378"/>
      <c r="F53" s="390">
        <f>IF($C53&lt;&gt;"R.O.",E53*$C53,"-")</f>
        <v>0</v>
      </c>
    </row>
    <row r="54" spans="1:6">
      <c r="A54" s="408"/>
      <c r="B54" s="375" t="s">
        <v>315</v>
      </c>
      <c r="C54" s="381">
        <f>C53</f>
        <v>3</v>
      </c>
      <c r="D54" s="381" t="s">
        <v>318</v>
      </c>
      <c r="E54" s="378"/>
      <c r="F54" s="390">
        <f>IF($C54&lt;&gt;"R.O.",E54*$C54,"-")</f>
        <v>0</v>
      </c>
    </row>
    <row r="55" spans="1:6" s="406" customFormat="1">
      <c r="A55" s="414" t="s">
        <v>542</v>
      </c>
      <c r="B55" s="409" t="s">
        <v>543</v>
      </c>
      <c r="C55" s="381"/>
      <c r="D55" s="405"/>
      <c r="E55" s="407"/>
      <c r="F55" s="379"/>
    </row>
    <row r="56" spans="1:6" s="406" customFormat="1">
      <c r="A56" s="415">
        <v>1</v>
      </c>
      <c r="B56" s="411" t="s">
        <v>540</v>
      </c>
      <c r="C56" s="416"/>
      <c r="D56" s="416"/>
      <c r="E56" s="378"/>
      <c r="F56" s="379"/>
    </row>
    <row r="57" spans="1:6" s="406" customFormat="1">
      <c r="A57" s="414"/>
      <c r="B57" s="411" t="s">
        <v>314</v>
      </c>
      <c r="C57" s="381" t="s">
        <v>357</v>
      </c>
      <c r="D57" s="416" t="s">
        <v>318</v>
      </c>
      <c r="E57" s="378"/>
      <c r="F57" s="390" t="str">
        <f>IF($C57&lt;&gt;"R.O.",E57*$C57,"-")</f>
        <v>-</v>
      </c>
    </row>
    <row r="58" spans="1:6" s="406" customFormat="1">
      <c r="A58" s="414"/>
      <c r="B58" s="411" t="s">
        <v>315</v>
      </c>
      <c r="C58" s="381" t="str">
        <f>C57</f>
        <v>R.O.</v>
      </c>
      <c r="D58" s="416" t="s">
        <v>318</v>
      </c>
      <c r="E58" s="378"/>
      <c r="F58" s="390" t="str">
        <f>IF($C58&lt;&gt;"R.O.",E58*$C58,"-")</f>
        <v>-</v>
      </c>
    </row>
    <row r="59" spans="1:6">
      <c r="A59" s="408" t="s">
        <v>544</v>
      </c>
      <c r="B59" s="409" t="s">
        <v>545</v>
      </c>
      <c r="C59" s="381"/>
      <c r="D59" s="405"/>
      <c r="E59" s="378"/>
      <c r="F59" s="379"/>
    </row>
    <row r="60" spans="1:6">
      <c r="A60" s="410">
        <v>1</v>
      </c>
      <c r="B60" s="411" t="s">
        <v>546</v>
      </c>
      <c r="C60" s="381"/>
      <c r="D60" s="405"/>
      <c r="E60" s="378"/>
      <c r="F60" s="379"/>
    </row>
    <row r="61" spans="1:6">
      <c r="A61" s="408"/>
      <c r="B61" s="375" t="s">
        <v>314</v>
      </c>
      <c r="C61" s="381" t="s">
        <v>357</v>
      </c>
      <c r="D61" s="381" t="s">
        <v>318</v>
      </c>
      <c r="E61" s="378"/>
      <c r="F61" s="390" t="str">
        <f>IF($C61&lt;&gt;"R.O.",E61*$C61,"-")</f>
        <v>-</v>
      </c>
    </row>
    <row r="62" spans="1:6">
      <c r="A62" s="408"/>
      <c r="B62" s="375" t="s">
        <v>315</v>
      </c>
      <c r="C62" s="381" t="str">
        <f>C61</f>
        <v>R.O.</v>
      </c>
      <c r="D62" s="381" t="s">
        <v>318</v>
      </c>
      <c r="E62" s="378"/>
      <c r="F62" s="390" t="str">
        <f>IF($C62&lt;&gt;"R.O.",E62*$C62,"-")</f>
        <v>-</v>
      </c>
    </row>
    <row r="63" spans="1:6">
      <c r="A63" s="410">
        <v>2</v>
      </c>
      <c r="B63" s="412" t="s">
        <v>547</v>
      </c>
      <c r="C63" s="381"/>
      <c r="D63" s="405"/>
      <c r="E63" s="378"/>
      <c r="F63" s="379"/>
    </row>
    <row r="64" spans="1:6">
      <c r="A64" s="408"/>
      <c r="B64" s="375" t="s">
        <v>314</v>
      </c>
      <c r="C64" s="381" t="s">
        <v>357</v>
      </c>
      <c r="D64" s="381" t="s">
        <v>318</v>
      </c>
      <c r="E64" s="378"/>
      <c r="F64" s="390" t="str">
        <f>IF($C64&lt;&gt;"R.O.",E64*$C64,"-")</f>
        <v>-</v>
      </c>
    </row>
    <row r="65" spans="1:6">
      <c r="A65" s="408"/>
      <c r="B65" s="375" t="s">
        <v>315</v>
      </c>
      <c r="C65" s="381" t="str">
        <f>C64</f>
        <v>R.O.</v>
      </c>
      <c r="D65" s="381" t="s">
        <v>318</v>
      </c>
      <c r="E65" s="378"/>
      <c r="F65" s="390" t="str">
        <f>IF($C65&lt;&gt;"R.O.",E65*$C65,"-")</f>
        <v>-</v>
      </c>
    </row>
    <row r="66" spans="1:6">
      <c r="A66" s="410">
        <v>3</v>
      </c>
      <c r="B66" s="412" t="s">
        <v>548</v>
      </c>
      <c r="C66" s="381"/>
      <c r="D66" s="405"/>
      <c r="E66" s="378"/>
      <c r="F66" s="379"/>
    </row>
    <row r="67" spans="1:6">
      <c r="A67" s="408"/>
      <c r="B67" s="375" t="s">
        <v>314</v>
      </c>
      <c r="C67" s="381">
        <v>7</v>
      </c>
      <c r="D67" s="381" t="s">
        <v>318</v>
      </c>
      <c r="E67" s="378"/>
      <c r="F67" s="390">
        <f>IF($C67&lt;&gt;"R.O.",E67*$C67,"-")</f>
        <v>0</v>
      </c>
    </row>
    <row r="68" spans="1:6">
      <c r="A68" s="408"/>
      <c r="B68" s="375" t="s">
        <v>315</v>
      </c>
      <c r="C68" s="381">
        <f>C67</f>
        <v>7</v>
      </c>
      <c r="D68" s="381" t="s">
        <v>318</v>
      </c>
      <c r="E68" s="378"/>
      <c r="F68" s="390">
        <f>IF($C68&lt;&gt;"R.O.",E68*$C68,"-")</f>
        <v>0</v>
      </c>
    </row>
    <row r="69" spans="1:6" s="422" customFormat="1">
      <c r="A69" s="417" t="s">
        <v>549</v>
      </c>
      <c r="B69" s="418" t="s">
        <v>550</v>
      </c>
      <c r="C69" s="413"/>
      <c r="D69" s="419"/>
      <c r="E69" s="420"/>
      <c r="F69" s="421"/>
    </row>
    <row r="70" spans="1:6" s="422" customFormat="1">
      <c r="A70" s="423">
        <v>1</v>
      </c>
      <c r="B70" s="424" t="s">
        <v>551</v>
      </c>
      <c r="C70" s="413"/>
      <c r="D70" s="419"/>
      <c r="E70" s="420"/>
      <c r="F70" s="421"/>
    </row>
    <row r="71" spans="1:6" s="422" customFormat="1">
      <c r="A71" s="417"/>
      <c r="B71" s="425" t="s">
        <v>314</v>
      </c>
      <c r="C71" s="413" t="s">
        <v>357</v>
      </c>
      <c r="D71" s="413" t="s">
        <v>318</v>
      </c>
      <c r="E71" s="420"/>
      <c r="F71" s="426" t="str">
        <f>IF($C71&lt;&gt;"R.O.",E71*$C71,"-")</f>
        <v>-</v>
      </c>
    </row>
    <row r="72" spans="1:6" s="422" customFormat="1">
      <c r="A72" s="417"/>
      <c r="B72" s="425" t="s">
        <v>315</v>
      </c>
      <c r="C72" s="413" t="str">
        <f>C71</f>
        <v>R.O.</v>
      </c>
      <c r="D72" s="413" t="s">
        <v>318</v>
      </c>
      <c r="E72" s="420"/>
      <c r="F72" s="426" t="str">
        <f>IF($C72&lt;&gt;"R.O.",E72*$C72,"-")</f>
        <v>-</v>
      </c>
    </row>
    <row r="73" spans="1:6" s="422" customFormat="1">
      <c r="A73" s="423">
        <v>2</v>
      </c>
      <c r="B73" s="424" t="s">
        <v>552</v>
      </c>
      <c r="C73" s="413"/>
      <c r="D73" s="419"/>
      <c r="E73" s="420"/>
      <c r="F73" s="421"/>
    </row>
    <row r="74" spans="1:6" s="422" customFormat="1">
      <c r="A74" s="417"/>
      <c r="B74" s="425" t="s">
        <v>314</v>
      </c>
      <c r="C74" s="413" t="s">
        <v>357</v>
      </c>
      <c r="D74" s="413" t="s">
        <v>318</v>
      </c>
      <c r="E74" s="420"/>
      <c r="F74" s="426" t="str">
        <f>IF($C74&lt;&gt;"R.O.",E74*$C74,"-")</f>
        <v>-</v>
      </c>
    </row>
    <row r="75" spans="1:6" s="422" customFormat="1">
      <c r="A75" s="417"/>
      <c r="B75" s="425" t="s">
        <v>315</v>
      </c>
      <c r="C75" s="413" t="str">
        <f>C74</f>
        <v>R.O.</v>
      </c>
      <c r="D75" s="413" t="s">
        <v>318</v>
      </c>
      <c r="E75" s="420"/>
      <c r="F75" s="426" t="str">
        <f>IF($C75&lt;&gt;"R.O.",E75*$C75,"-")</f>
        <v>-</v>
      </c>
    </row>
    <row r="76" spans="1:6" s="422" customFormat="1">
      <c r="A76" s="423">
        <v>3</v>
      </c>
      <c r="B76" s="427" t="s">
        <v>553</v>
      </c>
      <c r="C76" s="413"/>
      <c r="D76" s="419"/>
      <c r="E76" s="420"/>
      <c r="F76" s="421"/>
    </row>
    <row r="77" spans="1:6" s="422" customFormat="1">
      <c r="A77" s="417"/>
      <c r="B77" s="425" t="s">
        <v>314</v>
      </c>
      <c r="C77" s="413" t="s">
        <v>357</v>
      </c>
      <c r="D77" s="413" t="s">
        <v>318</v>
      </c>
      <c r="E77" s="420"/>
      <c r="F77" s="426" t="str">
        <f>IF($C77&lt;&gt;"R.O.",E77*$C77,"-")</f>
        <v>-</v>
      </c>
    </row>
    <row r="78" spans="1:6" s="422" customFormat="1">
      <c r="A78" s="417"/>
      <c r="B78" s="425" t="s">
        <v>315</v>
      </c>
      <c r="C78" s="413" t="str">
        <f>C77</f>
        <v>R.O.</v>
      </c>
      <c r="D78" s="413" t="s">
        <v>318</v>
      </c>
      <c r="E78" s="420"/>
      <c r="F78" s="426" t="str">
        <f>IF($C78&lt;&gt;"R.O.",E78*$C78,"-")</f>
        <v>-</v>
      </c>
    </row>
    <row r="79" spans="1:6" s="422" customFormat="1">
      <c r="A79" s="417" t="s">
        <v>549</v>
      </c>
      <c r="B79" s="428" t="s">
        <v>554</v>
      </c>
      <c r="C79" s="413"/>
      <c r="D79" s="419"/>
      <c r="E79" s="420"/>
      <c r="F79" s="421"/>
    </row>
    <row r="80" spans="1:6" s="422" customFormat="1">
      <c r="A80" s="417"/>
      <c r="B80" s="425" t="s">
        <v>555</v>
      </c>
      <c r="C80" s="413"/>
      <c r="D80" s="419"/>
      <c r="E80" s="420"/>
      <c r="F80" s="421"/>
    </row>
    <row r="81" spans="1:6">
      <c r="A81" s="408"/>
      <c r="B81" s="375" t="s">
        <v>556</v>
      </c>
      <c r="C81" s="381"/>
      <c r="D81" s="405"/>
      <c r="E81" s="378"/>
      <c r="F81" s="379"/>
    </row>
    <row r="82" spans="1:6" ht="38.25">
      <c r="A82" s="408"/>
      <c r="B82" s="411" t="s">
        <v>557</v>
      </c>
      <c r="C82" s="381"/>
      <c r="D82" s="405"/>
      <c r="E82" s="378"/>
      <c r="F82" s="379"/>
    </row>
    <row r="83" spans="1:6">
      <c r="A83" s="410">
        <v>1</v>
      </c>
      <c r="B83" s="375" t="s">
        <v>558</v>
      </c>
      <c r="C83" s="381"/>
      <c r="D83" s="405"/>
      <c r="E83" s="378"/>
      <c r="F83" s="379"/>
    </row>
    <row r="84" spans="1:6">
      <c r="A84" s="408"/>
      <c r="B84" s="375" t="s">
        <v>559</v>
      </c>
      <c r="C84" s="381"/>
      <c r="D84" s="405"/>
      <c r="E84" s="378"/>
      <c r="F84" s="379"/>
    </row>
    <row r="85" spans="1:6">
      <c r="A85" s="408"/>
      <c r="B85" s="375" t="s">
        <v>314</v>
      </c>
      <c r="C85" s="381" t="s">
        <v>357</v>
      </c>
      <c r="D85" s="381" t="s">
        <v>318</v>
      </c>
      <c r="E85" s="378"/>
      <c r="F85" s="390" t="str">
        <f>IF($C85&lt;&gt;"R.O.",E85*$C85,"-")</f>
        <v>-</v>
      </c>
    </row>
    <row r="86" spans="1:6">
      <c r="A86" s="429"/>
      <c r="B86" s="375" t="s">
        <v>315</v>
      </c>
      <c r="C86" s="381" t="str">
        <f>C85</f>
        <v>R.O.</v>
      </c>
      <c r="D86" s="381" t="s">
        <v>318</v>
      </c>
      <c r="E86" s="378"/>
      <c r="F86" s="390" t="str">
        <f>IF($C86&lt;&gt;"R.O.",E86*$C86,"-")</f>
        <v>-</v>
      </c>
    </row>
    <row r="87" spans="1:6">
      <c r="A87" s="410">
        <v>2</v>
      </c>
      <c r="B87" s="375" t="s">
        <v>560</v>
      </c>
      <c r="C87" s="381"/>
      <c r="D87" s="405"/>
      <c r="E87" s="378"/>
      <c r="F87" s="379"/>
    </row>
    <row r="88" spans="1:6">
      <c r="A88" s="408"/>
      <c r="B88" s="375" t="s">
        <v>561</v>
      </c>
      <c r="C88" s="381"/>
      <c r="D88" s="405"/>
      <c r="E88" s="378"/>
      <c r="F88" s="379"/>
    </row>
    <row r="89" spans="1:6">
      <c r="A89" s="408"/>
      <c r="B89" s="375" t="s">
        <v>314</v>
      </c>
      <c r="C89" s="381" t="s">
        <v>357</v>
      </c>
      <c r="D89" s="381" t="s">
        <v>318</v>
      </c>
      <c r="E89" s="378"/>
      <c r="F89" s="390" t="str">
        <f>IF($C89&lt;&gt;"R.O.",E89*$C89,"-")</f>
        <v>-</v>
      </c>
    </row>
    <row r="90" spans="1:6">
      <c r="A90" s="429"/>
      <c r="B90" s="375" t="s">
        <v>315</v>
      </c>
      <c r="C90" s="381" t="str">
        <f>C89</f>
        <v>R.O.</v>
      </c>
      <c r="D90" s="381" t="s">
        <v>318</v>
      </c>
      <c r="E90" s="378"/>
      <c r="F90" s="390" t="str">
        <f>IF($C90&lt;&gt;"R.O.",E90*$C90,"-")</f>
        <v>-</v>
      </c>
    </row>
    <row r="91" spans="1:6">
      <c r="A91" s="410">
        <v>3</v>
      </c>
      <c r="B91" s="375" t="s">
        <v>562</v>
      </c>
      <c r="C91" s="381"/>
      <c r="D91" s="405"/>
      <c r="E91" s="378"/>
      <c r="F91" s="379"/>
    </row>
    <row r="92" spans="1:6">
      <c r="A92" s="408"/>
      <c r="B92" s="375" t="s">
        <v>314</v>
      </c>
      <c r="C92" s="381">
        <v>120</v>
      </c>
      <c r="D92" s="381" t="s">
        <v>318</v>
      </c>
      <c r="E92" s="378"/>
      <c r="F92" s="390">
        <f>IF($C92&lt;&gt;"R.O.",E92*$C92,"-")</f>
        <v>0</v>
      </c>
    </row>
    <row r="93" spans="1:6">
      <c r="A93" s="408"/>
      <c r="B93" s="375" t="s">
        <v>315</v>
      </c>
      <c r="C93" s="381">
        <f>C92</f>
        <v>120</v>
      </c>
      <c r="D93" s="381" t="s">
        <v>318</v>
      </c>
      <c r="E93" s="378"/>
      <c r="F93" s="390">
        <f>IF($C93&lt;&gt;"R.O.",E93*$C93,"-")</f>
        <v>0</v>
      </c>
    </row>
    <row r="94" spans="1:6">
      <c r="A94" s="410">
        <v>4</v>
      </c>
      <c r="B94" s="375" t="s">
        <v>563</v>
      </c>
      <c r="C94" s="381"/>
      <c r="D94" s="405"/>
      <c r="E94" s="378"/>
      <c r="F94" s="379"/>
    </row>
    <row r="95" spans="1:6">
      <c r="A95" s="408"/>
      <c r="B95" s="375" t="s">
        <v>314</v>
      </c>
      <c r="C95" s="381" t="s">
        <v>357</v>
      </c>
      <c r="D95" s="381" t="s">
        <v>318</v>
      </c>
      <c r="E95" s="378"/>
      <c r="F95" s="390" t="str">
        <f>IF($C95&lt;&gt;"R.O.",E95*$C95,"-")</f>
        <v>-</v>
      </c>
    </row>
    <row r="96" spans="1:6">
      <c r="A96" s="408"/>
      <c r="B96" s="375" t="s">
        <v>315</v>
      </c>
      <c r="C96" s="381" t="str">
        <f>C95</f>
        <v>R.O.</v>
      </c>
      <c r="D96" s="381" t="s">
        <v>318</v>
      </c>
      <c r="E96" s="378"/>
      <c r="F96" s="390" t="str">
        <f>IF($C96&lt;&gt;"R.O.",E96*$C96,"-")</f>
        <v>-</v>
      </c>
    </row>
    <row r="97" spans="1:6">
      <c r="A97" s="410">
        <v>5</v>
      </c>
      <c r="B97" s="375" t="s">
        <v>564</v>
      </c>
      <c r="C97" s="381"/>
      <c r="D97" s="405"/>
      <c r="E97" s="378"/>
      <c r="F97" s="379"/>
    </row>
    <row r="98" spans="1:6">
      <c r="A98" s="408"/>
      <c r="B98" s="375" t="s">
        <v>314</v>
      </c>
      <c r="C98" s="381" t="s">
        <v>357</v>
      </c>
      <c r="D98" s="381" t="s">
        <v>318</v>
      </c>
      <c r="E98" s="378"/>
      <c r="F98" s="390" t="str">
        <f>IF($C98&lt;&gt;"R.O.",E98*$C98,"-")</f>
        <v>-</v>
      </c>
    </row>
    <row r="99" spans="1:6">
      <c r="A99" s="408"/>
      <c r="B99" s="375" t="s">
        <v>315</v>
      </c>
      <c r="C99" s="381" t="str">
        <f>C98</f>
        <v>R.O.</v>
      </c>
      <c r="D99" s="381" t="s">
        <v>318</v>
      </c>
      <c r="E99" s="378"/>
      <c r="F99" s="390" t="str">
        <f>IF($C99&lt;&gt;"R.O.",E99*$C99,"-")</f>
        <v>-</v>
      </c>
    </row>
    <row r="100" spans="1:6" s="430" customFormat="1">
      <c r="A100" s="410">
        <v>6</v>
      </c>
      <c r="B100" s="375" t="s">
        <v>565</v>
      </c>
      <c r="C100" s="413"/>
      <c r="D100" s="405"/>
      <c r="E100" s="378"/>
      <c r="F100" s="379"/>
    </row>
    <row r="101" spans="1:6" s="430" customFormat="1">
      <c r="A101" s="408"/>
      <c r="B101" s="375" t="s">
        <v>314</v>
      </c>
      <c r="C101" s="413" t="s">
        <v>357</v>
      </c>
      <c r="D101" s="381" t="s">
        <v>318</v>
      </c>
      <c r="E101" s="378"/>
      <c r="F101" s="390" t="str">
        <f>IF($C101&lt;&gt;"R.O.",E101*$C101,"-")</f>
        <v>-</v>
      </c>
    </row>
    <row r="102" spans="1:6" s="430" customFormat="1">
      <c r="A102" s="408"/>
      <c r="B102" s="375" t="s">
        <v>315</v>
      </c>
      <c r="C102" s="413" t="str">
        <f>C101</f>
        <v>R.O.</v>
      </c>
      <c r="D102" s="381" t="s">
        <v>318</v>
      </c>
      <c r="E102" s="378"/>
      <c r="F102" s="390" t="str">
        <f>IF($C102&lt;&gt;"R.O.",E102*$C102,"-")</f>
        <v>-</v>
      </c>
    </row>
    <row r="103" spans="1:6" s="430" customFormat="1">
      <c r="A103" s="410">
        <v>7</v>
      </c>
      <c r="B103" s="375" t="s">
        <v>566</v>
      </c>
      <c r="C103" s="413"/>
      <c r="D103" s="405"/>
      <c r="E103" s="378"/>
      <c r="F103" s="379"/>
    </row>
    <row r="104" spans="1:6" s="430" customFormat="1">
      <c r="A104" s="408"/>
      <c r="B104" s="375" t="s">
        <v>314</v>
      </c>
      <c r="C104" s="413" t="s">
        <v>357</v>
      </c>
      <c r="D104" s="381" t="s">
        <v>318</v>
      </c>
      <c r="E104" s="378"/>
      <c r="F104" s="390" t="str">
        <f>IF($C104&lt;&gt;"R.O.",E104*$C104,"-")</f>
        <v>-</v>
      </c>
    </row>
    <row r="105" spans="1:6" s="430" customFormat="1">
      <c r="A105" s="408"/>
      <c r="B105" s="375" t="s">
        <v>315</v>
      </c>
      <c r="C105" s="413" t="str">
        <f>C104</f>
        <v>R.O.</v>
      </c>
      <c r="D105" s="381" t="s">
        <v>318</v>
      </c>
      <c r="E105" s="378"/>
      <c r="F105" s="390" t="str">
        <f>IF($C105&lt;&gt;"R.O.",E105*$C105,"-")</f>
        <v>-</v>
      </c>
    </row>
    <row r="106" spans="1:6" s="422" customFormat="1">
      <c r="A106" s="423">
        <v>8</v>
      </c>
      <c r="B106" s="425" t="s">
        <v>567</v>
      </c>
      <c r="C106" s="413"/>
      <c r="D106" s="419"/>
      <c r="E106" s="420"/>
      <c r="F106" s="421"/>
    </row>
    <row r="107" spans="1:6" s="422" customFormat="1">
      <c r="A107" s="417"/>
      <c r="B107" s="425" t="s">
        <v>314</v>
      </c>
      <c r="C107" s="413">
        <v>4</v>
      </c>
      <c r="D107" s="413" t="s">
        <v>318</v>
      </c>
      <c r="E107" s="420"/>
      <c r="F107" s="426">
        <f>IF($C107&lt;&gt;"R.O.",E107*$C107,"-")</f>
        <v>0</v>
      </c>
    </row>
    <row r="108" spans="1:6" s="422" customFormat="1">
      <c r="A108" s="417"/>
      <c r="B108" s="425" t="s">
        <v>315</v>
      </c>
      <c r="C108" s="413">
        <f>C107</f>
        <v>4</v>
      </c>
      <c r="D108" s="413" t="s">
        <v>318</v>
      </c>
      <c r="E108" s="420"/>
      <c r="F108" s="426">
        <f>IF($C108&lt;&gt;"R.O.",E108*$C108,"-")</f>
        <v>0</v>
      </c>
    </row>
    <row r="109" spans="1:6" s="422" customFormat="1">
      <c r="A109" s="423">
        <v>9</v>
      </c>
      <c r="B109" s="425" t="s">
        <v>568</v>
      </c>
      <c r="C109" s="413"/>
      <c r="D109" s="419"/>
      <c r="E109" s="420"/>
      <c r="F109" s="421"/>
    </row>
    <row r="110" spans="1:6" s="422" customFormat="1">
      <c r="A110" s="417"/>
      <c r="B110" s="425" t="s">
        <v>314</v>
      </c>
      <c r="C110" s="413">
        <v>6</v>
      </c>
      <c r="D110" s="413" t="s">
        <v>318</v>
      </c>
      <c r="E110" s="420"/>
      <c r="F110" s="426">
        <f>IF($C110&lt;&gt;"R.O.",E110*$C110,"-")</f>
        <v>0</v>
      </c>
    </row>
    <row r="111" spans="1:6" s="422" customFormat="1" ht="13.5" thickBot="1">
      <c r="A111" s="417"/>
      <c r="B111" s="425" t="s">
        <v>315</v>
      </c>
      <c r="C111" s="413">
        <f>C110</f>
        <v>6</v>
      </c>
      <c r="D111" s="413" t="s">
        <v>318</v>
      </c>
      <c r="E111" s="420"/>
      <c r="F111" s="426">
        <f>IF($C111&lt;&gt;"R.O.",E111*$C111,"-")</f>
        <v>0</v>
      </c>
    </row>
    <row r="112" spans="1:6" s="403" customFormat="1" ht="14.25" thickTop="1" thickBot="1">
      <c r="A112" s="397" t="s">
        <v>200</v>
      </c>
      <c r="B112" s="431" t="s">
        <v>569</v>
      </c>
      <c r="C112" s="399"/>
      <c r="D112" s="400"/>
      <c r="E112" s="401"/>
      <c r="F112" s="402">
        <f>SUM(F33:F111)</f>
        <v>0</v>
      </c>
    </row>
    <row r="113" spans="1:6" ht="51.75" thickTop="1">
      <c r="A113" s="368" t="s">
        <v>230</v>
      </c>
      <c r="B113" s="524" t="s">
        <v>709</v>
      </c>
      <c r="C113" s="370"/>
      <c r="D113" s="371"/>
      <c r="E113" s="372"/>
      <c r="F113" s="373"/>
    </row>
    <row r="114" spans="1:6" s="406" customFormat="1">
      <c r="A114" s="374" t="s">
        <v>466</v>
      </c>
      <c r="B114" s="375" t="s">
        <v>708</v>
      </c>
      <c r="C114" s="381"/>
      <c r="D114" s="405"/>
      <c r="E114" s="407"/>
      <c r="F114" s="379"/>
    </row>
    <row r="115" spans="1:6" s="406" customFormat="1">
      <c r="A115" s="408"/>
      <c r="B115" s="375" t="s">
        <v>570</v>
      </c>
      <c r="C115" s="381"/>
      <c r="D115" s="405"/>
      <c r="E115" s="378"/>
      <c r="F115" s="379"/>
    </row>
    <row r="116" spans="1:6" s="406" customFormat="1">
      <c r="A116" s="408"/>
      <c r="B116" s="375" t="s">
        <v>571</v>
      </c>
      <c r="C116" s="381"/>
      <c r="D116" s="405"/>
      <c r="E116" s="407"/>
      <c r="F116" s="379"/>
    </row>
    <row r="117" spans="1:6" s="406" customFormat="1">
      <c r="A117" s="408"/>
      <c r="B117" s="375" t="s">
        <v>700</v>
      </c>
      <c r="C117" s="381"/>
      <c r="D117" s="405"/>
      <c r="E117" s="407"/>
      <c r="F117" s="379"/>
    </row>
    <row r="118" spans="1:6" s="406" customFormat="1">
      <c r="A118" s="408"/>
      <c r="B118" s="375" t="s">
        <v>572</v>
      </c>
      <c r="C118" s="381"/>
      <c r="D118" s="405"/>
      <c r="E118" s="407"/>
      <c r="F118" s="379"/>
    </row>
    <row r="119" spans="1:6" s="406" customFormat="1">
      <c r="A119" s="408"/>
      <c r="B119" s="375" t="s">
        <v>573</v>
      </c>
      <c r="C119" s="381"/>
      <c r="D119" s="405"/>
      <c r="E119" s="407"/>
      <c r="F119" s="379"/>
    </row>
    <row r="120" spans="1:6" s="406" customFormat="1">
      <c r="A120" s="408"/>
      <c r="B120" s="375" t="s">
        <v>574</v>
      </c>
      <c r="C120" s="381"/>
      <c r="D120" s="405"/>
      <c r="E120" s="407"/>
      <c r="F120" s="379"/>
    </row>
    <row r="121" spans="1:6" s="406" customFormat="1">
      <c r="A121" s="408"/>
      <c r="B121" s="375" t="s">
        <v>575</v>
      </c>
      <c r="C121" s="381"/>
      <c r="D121" s="405"/>
      <c r="E121" s="407"/>
      <c r="F121" s="379"/>
    </row>
    <row r="122" spans="1:6" s="406" customFormat="1" ht="25.5">
      <c r="A122" s="408"/>
      <c r="B122" s="523" t="s">
        <v>701</v>
      </c>
      <c r="C122" s="381"/>
      <c r="D122" s="405"/>
      <c r="E122" s="407"/>
      <c r="F122" s="379"/>
    </row>
    <row r="123" spans="1:6" ht="25.5">
      <c r="A123" s="410">
        <v>1</v>
      </c>
      <c r="B123" s="523" t="s">
        <v>902</v>
      </c>
      <c r="C123" s="381"/>
      <c r="D123" s="405"/>
      <c r="E123" s="378"/>
      <c r="F123" s="379"/>
    </row>
    <row r="124" spans="1:6">
      <c r="A124" s="408"/>
      <c r="B124" s="375" t="s">
        <v>314</v>
      </c>
      <c r="C124" s="381">
        <v>1000</v>
      </c>
      <c r="D124" s="381" t="s">
        <v>336</v>
      </c>
      <c r="E124" s="378"/>
      <c r="F124" s="390">
        <f>E124*C124</f>
        <v>0</v>
      </c>
    </row>
    <row r="125" spans="1:6">
      <c r="A125" s="408"/>
      <c r="B125" s="523" t="s">
        <v>903</v>
      </c>
      <c r="C125" s="381">
        <v>1000</v>
      </c>
      <c r="D125" s="381" t="s">
        <v>336</v>
      </c>
      <c r="E125" s="378"/>
      <c r="F125" s="390">
        <f>E125*C125</f>
        <v>0</v>
      </c>
    </row>
    <row r="126" spans="1:6" s="406" customFormat="1">
      <c r="A126" s="410">
        <v>7</v>
      </c>
      <c r="B126" s="375" t="s">
        <v>897</v>
      </c>
      <c r="C126" s="381"/>
      <c r="D126" s="405"/>
      <c r="E126" s="378"/>
      <c r="F126" s="379"/>
    </row>
    <row r="127" spans="1:6" s="406" customFormat="1">
      <c r="A127" s="408"/>
      <c r="B127" s="375" t="s">
        <v>314</v>
      </c>
      <c r="C127" s="381">
        <v>300</v>
      </c>
      <c r="D127" s="381" t="s">
        <v>336</v>
      </c>
      <c r="E127" s="378"/>
      <c r="F127" s="390">
        <f>IF($C127&lt;&gt;"R.O.",E127*$C127,"-")</f>
        <v>0</v>
      </c>
    </row>
    <row r="128" spans="1:6" s="406" customFormat="1">
      <c r="A128" s="408"/>
      <c r="B128" s="523" t="s">
        <v>903</v>
      </c>
      <c r="C128" s="381">
        <v>300</v>
      </c>
      <c r="D128" s="381" t="s">
        <v>336</v>
      </c>
      <c r="E128" s="378"/>
      <c r="F128" s="390">
        <f>IF($C128&lt;&gt;"R.O.",E128*$C128,"-")</f>
        <v>0</v>
      </c>
    </row>
    <row r="129" spans="1:6" s="406" customFormat="1">
      <c r="A129" s="410">
        <v>8</v>
      </c>
      <c r="B129" s="375" t="s">
        <v>576</v>
      </c>
      <c r="C129" s="381"/>
      <c r="D129" s="405"/>
      <c r="E129" s="378"/>
      <c r="F129" s="379"/>
    </row>
    <row r="130" spans="1:6" s="406" customFormat="1">
      <c r="A130" s="408"/>
      <c r="B130" s="375" t="s">
        <v>314</v>
      </c>
      <c r="C130" s="381"/>
      <c r="D130" s="381" t="s">
        <v>336</v>
      </c>
      <c r="E130" s="378"/>
      <c r="F130" s="390">
        <f>IF($C130&lt;&gt;"R.O.",E130*$C130,"-")</f>
        <v>0</v>
      </c>
    </row>
    <row r="131" spans="1:6" s="406" customFormat="1">
      <c r="A131" s="408"/>
      <c r="B131" s="523" t="s">
        <v>903</v>
      </c>
      <c r="C131" s="381"/>
      <c r="D131" s="381" t="s">
        <v>336</v>
      </c>
      <c r="E131" s="378"/>
      <c r="F131" s="390">
        <f>IF($C131&lt;&gt;"R.O.",E131*$C131,"-")</f>
        <v>0</v>
      </c>
    </row>
    <row r="132" spans="1:6" s="406" customFormat="1" ht="25.5">
      <c r="A132" s="410">
        <v>9</v>
      </c>
      <c r="B132" s="523" t="s">
        <v>703</v>
      </c>
      <c r="C132" s="381"/>
      <c r="D132" s="405"/>
      <c r="E132" s="378"/>
      <c r="F132" s="379"/>
    </row>
    <row r="133" spans="1:6" s="406" customFormat="1">
      <c r="A133" s="408"/>
      <c r="B133" s="375" t="s">
        <v>314</v>
      </c>
      <c r="C133" s="432"/>
      <c r="D133" s="381" t="s">
        <v>336</v>
      </c>
      <c r="E133" s="378"/>
      <c r="F133" s="390">
        <f>IF($C133&lt;&gt;"R.O.",E133*$C133,"-")</f>
        <v>0</v>
      </c>
    </row>
    <row r="134" spans="1:6" s="406" customFormat="1">
      <c r="A134" s="408"/>
      <c r="B134" s="523" t="s">
        <v>903</v>
      </c>
      <c r="C134" s="432"/>
      <c r="D134" s="381" t="s">
        <v>336</v>
      </c>
      <c r="E134" s="378"/>
      <c r="F134" s="390">
        <f>IF($C134&lt;&gt;"R.O.",E134*$C134,"-")</f>
        <v>0</v>
      </c>
    </row>
    <row r="135" spans="1:6" s="406" customFormat="1" ht="25.5">
      <c r="A135" s="410">
        <v>10</v>
      </c>
      <c r="B135" s="523" t="s">
        <v>702</v>
      </c>
      <c r="C135" s="381"/>
      <c r="D135" s="405"/>
      <c r="E135" s="378"/>
      <c r="F135" s="379"/>
    </row>
    <row r="136" spans="1:6" s="406" customFormat="1">
      <c r="A136" s="408"/>
      <c r="B136" s="375" t="s">
        <v>314</v>
      </c>
      <c r="C136" s="381"/>
      <c r="D136" s="381" t="s">
        <v>336</v>
      </c>
      <c r="E136" s="378"/>
      <c r="F136" s="390">
        <f>IF($C136&lt;&gt;"R.O.",E136*$C136,"-")</f>
        <v>0</v>
      </c>
    </row>
    <row r="137" spans="1:6" s="406" customFormat="1">
      <c r="A137" s="408"/>
      <c r="B137" s="523" t="s">
        <v>903</v>
      </c>
      <c r="C137" s="381"/>
      <c r="D137" s="381" t="s">
        <v>336</v>
      </c>
      <c r="E137" s="378"/>
      <c r="F137" s="390">
        <f>IF($C137&lt;&gt;"R.O.",E137*$C137,"-")</f>
        <v>0</v>
      </c>
    </row>
    <row r="138" spans="1:6" s="406" customFormat="1" ht="25.5">
      <c r="A138" s="410">
        <v>11</v>
      </c>
      <c r="B138" s="523" t="s">
        <v>898</v>
      </c>
      <c r="C138" s="381"/>
      <c r="D138" s="405"/>
      <c r="E138" s="378"/>
      <c r="F138" s="379"/>
    </row>
    <row r="139" spans="1:6" s="406" customFormat="1">
      <c r="A139" s="408"/>
      <c r="B139" s="375" t="s">
        <v>314</v>
      </c>
      <c r="C139" s="381">
        <v>300</v>
      </c>
      <c r="D139" s="381" t="s">
        <v>336</v>
      </c>
      <c r="E139" s="378"/>
      <c r="F139" s="390">
        <f>IF($C139&lt;&gt;"R.O.",E139*$C139,"-")</f>
        <v>0</v>
      </c>
    </row>
    <row r="140" spans="1:6" s="406" customFormat="1">
      <c r="A140" s="408"/>
      <c r="B140" s="523" t="s">
        <v>903</v>
      </c>
      <c r="C140" s="381">
        <v>300</v>
      </c>
      <c r="D140" s="381" t="s">
        <v>336</v>
      </c>
      <c r="E140" s="378"/>
      <c r="F140" s="390">
        <f>IF($C140&lt;&gt;"R.O.",E140*$C140,"-")</f>
        <v>0</v>
      </c>
    </row>
    <row r="141" spans="1:6" s="406" customFormat="1" ht="38.25">
      <c r="A141" s="410">
        <v>12</v>
      </c>
      <c r="B141" s="523" t="s">
        <v>704</v>
      </c>
      <c r="C141" s="381"/>
      <c r="D141" s="405"/>
      <c r="E141" s="378"/>
      <c r="F141" s="379"/>
    </row>
    <row r="142" spans="1:6" s="406" customFormat="1">
      <c r="A142" s="408"/>
      <c r="B142" s="375" t="s">
        <v>314</v>
      </c>
      <c r="C142" s="381"/>
      <c r="D142" s="381" t="s">
        <v>336</v>
      </c>
      <c r="E142" s="378"/>
      <c r="F142" s="390">
        <f>IF($C142&lt;&gt;"R.O.",E142*$C142,"-")</f>
        <v>0</v>
      </c>
    </row>
    <row r="143" spans="1:6" s="406" customFormat="1">
      <c r="A143" s="408"/>
      <c r="B143" s="523" t="s">
        <v>903</v>
      </c>
      <c r="C143" s="381"/>
      <c r="D143" s="381" t="s">
        <v>336</v>
      </c>
      <c r="E143" s="378"/>
      <c r="F143" s="390">
        <f>IF($C143&lt;&gt;"R.O.",E143*$C143,"-")</f>
        <v>0</v>
      </c>
    </row>
    <row r="144" spans="1:6" s="406" customFormat="1" ht="25.5">
      <c r="A144" s="410">
        <v>13</v>
      </c>
      <c r="B144" s="523" t="s">
        <v>899</v>
      </c>
      <c r="C144" s="381"/>
      <c r="D144" s="405"/>
      <c r="E144" s="378"/>
      <c r="F144" s="379"/>
    </row>
    <row r="145" spans="1:6" s="406" customFormat="1">
      <c r="A145" s="408"/>
      <c r="B145" s="375" t="s">
        <v>314</v>
      </c>
      <c r="C145" s="381">
        <v>300</v>
      </c>
      <c r="D145" s="381" t="s">
        <v>336</v>
      </c>
      <c r="E145" s="378"/>
      <c r="F145" s="390">
        <f>IF($C145&lt;&gt;"R.O.",E145*$C145,"-")</f>
        <v>0</v>
      </c>
    </row>
    <row r="146" spans="1:6" s="406" customFormat="1">
      <c r="A146" s="408"/>
      <c r="B146" s="523" t="s">
        <v>903</v>
      </c>
      <c r="C146" s="381">
        <v>300</v>
      </c>
      <c r="D146" s="381" t="s">
        <v>336</v>
      </c>
      <c r="E146" s="378"/>
      <c r="F146" s="390">
        <f>IF($C146&lt;&gt;"R.O.",E146*$C146,"-")</f>
        <v>0</v>
      </c>
    </row>
    <row r="147" spans="1:6" s="433" customFormat="1" ht="15.75">
      <c r="A147" s="410">
        <v>14</v>
      </c>
      <c r="B147" s="375" t="s">
        <v>577</v>
      </c>
      <c r="C147" s="381"/>
      <c r="D147" s="405"/>
      <c r="E147" s="378"/>
      <c r="F147" s="379"/>
    </row>
    <row r="148" spans="1:6" s="433" customFormat="1" ht="15.75">
      <c r="A148" s="408"/>
      <c r="B148" s="375" t="s">
        <v>314</v>
      </c>
      <c r="C148" s="381"/>
      <c r="D148" s="381" t="s">
        <v>336</v>
      </c>
      <c r="E148" s="378"/>
      <c r="F148" s="390">
        <f>IF($C148&lt;&gt;"R.O.",$E148*C148,"-")</f>
        <v>0</v>
      </c>
    </row>
    <row r="149" spans="1:6" s="433" customFormat="1" ht="15.75">
      <c r="A149" s="408"/>
      <c r="B149" s="523" t="s">
        <v>903</v>
      </c>
      <c r="C149" s="381"/>
      <c r="D149" s="381" t="s">
        <v>336</v>
      </c>
      <c r="E149" s="378"/>
      <c r="F149" s="390">
        <f>IF($C149&lt;&gt;"R.O.",$E149*C149,"-")</f>
        <v>0</v>
      </c>
    </row>
    <row r="150" spans="1:6" s="433" customFormat="1" ht="15.75">
      <c r="A150" s="410">
        <v>15</v>
      </c>
      <c r="B150" s="375" t="s">
        <v>578</v>
      </c>
      <c r="C150" s="381"/>
      <c r="D150" s="405"/>
      <c r="E150" s="378"/>
      <c r="F150" s="379"/>
    </row>
    <row r="151" spans="1:6" s="433" customFormat="1" ht="15.75">
      <c r="A151" s="408"/>
      <c r="B151" s="375" t="s">
        <v>314</v>
      </c>
      <c r="C151" s="381"/>
      <c r="D151" s="381" t="s">
        <v>336</v>
      </c>
      <c r="E151" s="378"/>
      <c r="F151" s="390">
        <f>IF($C151&lt;&gt;"R.O.",$E151*C151,"-")</f>
        <v>0</v>
      </c>
    </row>
    <row r="152" spans="1:6" s="433" customFormat="1" ht="15.75">
      <c r="A152" s="408"/>
      <c r="B152" s="523" t="s">
        <v>903</v>
      </c>
      <c r="C152" s="381"/>
      <c r="D152" s="381" t="s">
        <v>336</v>
      </c>
      <c r="E152" s="378"/>
      <c r="F152" s="390">
        <f>IF($C152&lt;&gt;"R.O.",$E152*C152,"-")</f>
        <v>0</v>
      </c>
    </row>
    <row r="153" spans="1:6" s="433" customFormat="1" ht="25.5">
      <c r="A153" s="410">
        <v>16</v>
      </c>
      <c r="B153" s="523" t="s">
        <v>901</v>
      </c>
      <c r="C153" s="381"/>
      <c r="D153" s="405"/>
      <c r="E153" s="378"/>
      <c r="F153" s="379"/>
    </row>
    <row r="154" spans="1:6" s="433" customFormat="1" ht="15.75">
      <c r="A154" s="408"/>
      <c r="B154" s="375" t="s">
        <v>314</v>
      </c>
      <c r="C154" s="381">
        <v>500</v>
      </c>
      <c r="D154" s="381" t="s">
        <v>336</v>
      </c>
      <c r="E154" s="378"/>
      <c r="F154" s="390">
        <f>IF($C154&lt;&gt;"R.O.",$E154*C154,"-")</f>
        <v>0</v>
      </c>
    </row>
    <row r="155" spans="1:6" s="433" customFormat="1" ht="25.5">
      <c r="A155" s="408"/>
      <c r="B155" s="523" t="s">
        <v>900</v>
      </c>
      <c r="C155" s="381">
        <v>500</v>
      </c>
      <c r="D155" s="381" t="s">
        <v>336</v>
      </c>
      <c r="E155" s="378"/>
      <c r="F155" s="390">
        <f>IF($C155&lt;&gt;"R.O.",$E155*C155,"-")</f>
        <v>0</v>
      </c>
    </row>
    <row r="156" spans="1:6" s="422" customFormat="1">
      <c r="A156" s="434" t="s">
        <v>579</v>
      </c>
      <c r="B156" s="435" t="s">
        <v>580</v>
      </c>
      <c r="C156" s="413"/>
      <c r="D156" s="419"/>
      <c r="E156" s="420"/>
      <c r="F156" s="421"/>
    </row>
    <row r="157" spans="1:6" s="422" customFormat="1" ht="38.25">
      <c r="A157" s="434" t="s">
        <v>581</v>
      </c>
      <c r="B157" s="424" t="s">
        <v>706</v>
      </c>
      <c r="C157" s="413"/>
      <c r="D157" s="413"/>
      <c r="E157" s="420"/>
      <c r="F157" s="421"/>
    </row>
    <row r="158" spans="1:6" s="422" customFormat="1">
      <c r="A158" s="434">
        <v>1</v>
      </c>
      <c r="B158" s="424" t="s">
        <v>705</v>
      </c>
      <c r="C158" s="413">
        <v>300</v>
      </c>
      <c r="D158" s="413" t="s">
        <v>336</v>
      </c>
      <c r="E158" s="436"/>
      <c r="F158" s="426">
        <f>IF($C158&lt;&gt;"R.O.",E158*$C158,"-")</f>
        <v>0</v>
      </c>
    </row>
    <row r="159" spans="1:6" s="406" customFormat="1" ht="13.5" thickBot="1">
      <c r="A159" s="380">
        <v>2</v>
      </c>
      <c r="B159" s="411" t="s">
        <v>707</v>
      </c>
      <c r="C159" s="381">
        <v>750</v>
      </c>
      <c r="D159" s="381" t="s">
        <v>336</v>
      </c>
      <c r="E159" s="407"/>
      <c r="F159" s="390">
        <f>IF($C159&lt;&gt;"R.O.",E159*$C159,"-")</f>
        <v>0</v>
      </c>
    </row>
    <row r="160" spans="1:6" s="443" customFormat="1" ht="14.25" thickTop="1" thickBot="1">
      <c r="A160" s="441" t="s">
        <v>230</v>
      </c>
      <c r="B160" s="398" t="s">
        <v>582</v>
      </c>
      <c r="C160" s="399"/>
      <c r="D160" s="400"/>
      <c r="E160" s="442"/>
      <c r="F160" s="402">
        <f>SUM(F113:F159)</f>
        <v>0</v>
      </c>
    </row>
    <row r="161" spans="1:6" ht="13.5" thickTop="1">
      <c r="A161" s="444" t="s">
        <v>488</v>
      </c>
      <c r="B161" s="369" t="s">
        <v>583</v>
      </c>
      <c r="C161" s="370"/>
      <c r="D161" s="371"/>
      <c r="E161" s="372"/>
      <c r="F161" s="373"/>
    </row>
    <row r="162" spans="1:6">
      <c r="A162" s="414"/>
      <c r="B162" s="440" t="s">
        <v>584</v>
      </c>
      <c r="C162" s="381"/>
      <c r="D162" s="405"/>
      <c r="E162" s="378"/>
      <c r="F162" s="379"/>
    </row>
    <row r="163" spans="1:6">
      <c r="A163" s="414"/>
      <c r="B163" s="375" t="s">
        <v>585</v>
      </c>
      <c r="C163" s="381"/>
      <c r="D163" s="405"/>
      <c r="E163" s="378"/>
      <c r="F163" s="379"/>
    </row>
    <row r="164" spans="1:6">
      <c r="A164" s="414"/>
      <c r="B164" s="375" t="s">
        <v>586</v>
      </c>
      <c r="C164" s="381"/>
      <c r="D164" s="405"/>
      <c r="E164" s="378"/>
      <c r="F164" s="379"/>
    </row>
    <row r="165" spans="1:6" s="406" customFormat="1">
      <c r="A165" s="445"/>
      <c r="B165" s="375" t="s">
        <v>587</v>
      </c>
      <c r="C165" s="381"/>
      <c r="D165" s="405"/>
      <c r="E165" s="407"/>
      <c r="F165" s="379"/>
    </row>
    <row r="166" spans="1:6" s="406" customFormat="1">
      <c r="A166" s="445"/>
      <c r="B166" s="375" t="s">
        <v>588</v>
      </c>
      <c r="C166" s="381"/>
      <c r="D166" s="405"/>
      <c r="E166" s="407"/>
      <c r="F166" s="379"/>
    </row>
    <row r="167" spans="1:6" s="406" customFormat="1">
      <c r="A167" s="446"/>
      <c r="B167" s="375" t="s">
        <v>589</v>
      </c>
      <c r="C167" s="381"/>
      <c r="D167" s="381"/>
      <c r="E167" s="407"/>
      <c r="F167" s="379"/>
    </row>
    <row r="168" spans="1:6" s="406" customFormat="1">
      <c r="A168" s="446"/>
      <c r="B168" s="375" t="s">
        <v>590</v>
      </c>
      <c r="C168" s="381"/>
      <c r="D168" s="381"/>
      <c r="E168" s="407"/>
      <c r="F168" s="379"/>
    </row>
    <row r="169" spans="1:6" s="406" customFormat="1">
      <c r="A169" s="446"/>
      <c r="B169" s="375" t="s">
        <v>591</v>
      </c>
      <c r="C169" s="381"/>
      <c r="D169" s="405"/>
      <c r="E169" s="407"/>
      <c r="F169" s="379"/>
    </row>
    <row r="170" spans="1:6" s="406" customFormat="1">
      <c r="A170" s="446"/>
      <c r="B170" s="375"/>
      <c r="C170" s="381"/>
      <c r="D170" s="405"/>
      <c r="E170" s="407"/>
      <c r="F170" s="379"/>
    </row>
    <row r="171" spans="1:6">
      <c r="A171" s="447"/>
      <c r="B171" s="438" t="s">
        <v>592</v>
      </c>
      <c r="C171" s="381"/>
      <c r="D171" s="405"/>
      <c r="E171" s="378"/>
      <c r="F171" s="379"/>
    </row>
    <row r="172" spans="1:6" s="406" customFormat="1">
      <c r="A172" s="404"/>
      <c r="B172" s="375" t="s">
        <v>593</v>
      </c>
      <c r="C172" s="381"/>
      <c r="D172" s="405"/>
      <c r="E172" s="407"/>
      <c r="F172" s="379"/>
    </row>
    <row r="173" spans="1:6" s="406" customFormat="1">
      <c r="A173" s="404"/>
      <c r="B173" s="375" t="s">
        <v>594</v>
      </c>
      <c r="C173" s="381"/>
      <c r="D173" s="381"/>
      <c r="E173" s="407"/>
      <c r="F173" s="379"/>
    </row>
    <row r="174" spans="1:6" s="406" customFormat="1">
      <c r="A174" s="439"/>
      <c r="B174" s="375" t="s">
        <v>595</v>
      </c>
      <c r="C174" s="381"/>
      <c r="D174" s="381"/>
      <c r="E174" s="407"/>
      <c r="F174" s="379"/>
    </row>
    <row r="175" spans="1:6" s="406" customFormat="1">
      <c r="A175" s="404"/>
      <c r="B175" s="375" t="s">
        <v>596</v>
      </c>
      <c r="C175" s="381"/>
      <c r="D175" s="405"/>
      <c r="E175" s="407"/>
      <c r="F175" s="379"/>
    </row>
    <row r="176" spans="1:6" s="406" customFormat="1">
      <c r="A176" s="404"/>
      <c r="B176" s="375" t="s">
        <v>597</v>
      </c>
      <c r="C176" s="381"/>
      <c r="D176" s="405"/>
      <c r="E176" s="378"/>
      <c r="F176" s="379"/>
    </row>
    <row r="177" spans="1:6" s="406" customFormat="1">
      <c r="A177" s="404"/>
      <c r="B177" s="375" t="s">
        <v>598</v>
      </c>
      <c r="C177" s="381"/>
      <c r="D177" s="405"/>
      <c r="E177" s="378"/>
      <c r="F177" s="379"/>
    </row>
    <row r="178" spans="1:6" s="406" customFormat="1">
      <c r="A178" s="404"/>
      <c r="B178" s="375" t="s">
        <v>599</v>
      </c>
      <c r="C178" s="381"/>
      <c r="D178" s="405"/>
      <c r="E178" s="407"/>
      <c r="F178" s="379"/>
    </row>
    <row r="179" spans="1:6" s="406" customFormat="1">
      <c r="A179" s="404"/>
      <c r="B179" s="375" t="s">
        <v>600</v>
      </c>
      <c r="C179" s="381"/>
      <c r="D179" s="405"/>
      <c r="E179" s="407"/>
      <c r="F179" s="379"/>
    </row>
    <row r="180" spans="1:6">
      <c r="A180" s="447">
        <v>2</v>
      </c>
      <c r="B180" s="448" t="s">
        <v>601</v>
      </c>
      <c r="C180" s="381"/>
      <c r="D180" s="405"/>
      <c r="E180" s="378"/>
      <c r="F180" s="390"/>
    </row>
    <row r="181" spans="1:6">
      <c r="A181" s="447"/>
      <c r="B181" s="449" t="s">
        <v>602</v>
      </c>
      <c r="C181" s="381"/>
      <c r="D181" s="405"/>
      <c r="E181" s="378"/>
      <c r="F181" s="390"/>
    </row>
    <row r="182" spans="1:6">
      <c r="A182" s="447"/>
      <c r="B182" s="416" t="s">
        <v>325</v>
      </c>
      <c r="C182" s="381" t="s">
        <v>357</v>
      </c>
      <c r="D182" s="381" t="s">
        <v>318</v>
      </c>
      <c r="E182" s="378"/>
      <c r="F182" s="390" t="str">
        <f>IF($C182&lt;&gt;"R.O.",E182*$C182,"-")</f>
        <v>-</v>
      </c>
    </row>
    <row r="183" spans="1:6">
      <c r="A183" s="447"/>
      <c r="B183" s="416" t="s">
        <v>326</v>
      </c>
      <c r="C183" s="381" t="str">
        <f>C182</f>
        <v>R.O.</v>
      </c>
      <c r="D183" s="381" t="s">
        <v>318</v>
      </c>
      <c r="E183" s="378"/>
      <c r="F183" s="390" t="str">
        <f>IF($C183&lt;&gt;"R.O.",E183*$C183,"-")</f>
        <v>-</v>
      </c>
    </row>
    <row r="184" spans="1:6">
      <c r="A184" s="374" t="s">
        <v>499</v>
      </c>
      <c r="B184" s="438" t="s">
        <v>603</v>
      </c>
      <c r="C184" s="381"/>
      <c r="D184" s="405"/>
      <c r="E184" s="378"/>
      <c r="F184" s="390"/>
    </row>
    <row r="185" spans="1:6" s="406" customFormat="1">
      <c r="A185" s="404"/>
      <c r="B185" s="375" t="s">
        <v>585</v>
      </c>
      <c r="C185" s="381"/>
      <c r="D185" s="405"/>
      <c r="E185" s="407"/>
      <c r="F185" s="390"/>
    </row>
    <row r="186" spans="1:6" s="406" customFormat="1">
      <c r="A186" s="404"/>
      <c r="B186" s="375" t="s">
        <v>604</v>
      </c>
      <c r="C186" s="381"/>
      <c r="D186" s="405"/>
      <c r="E186" s="407"/>
      <c r="F186" s="390"/>
    </row>
    <row r="187" spans="1:6" s="406" customFormat="1">
      <c r="A187" s="404"/>
      <c r="B187" s="375" t="s">
        <v>605</v>
      </c>
      <c r="C187" s="381"/>
      <c r="D187" s="405"/>
      <c r="E187" s="407"/>
      <c r="F187" s="390"/>
    </row>
    <row r="188" spans="1:6" s="406" customFormat="1">
      <c r="A188" s="404"/>
      <c r="B188" s="375" t="s">
        <v>606</v>
      </c>
      <c r="C188" s="381"/>
      <c r="D188" s="381"/>
      <c r="E188" s="378"/>
      <c r="F188" s="390"/>
    </row>
    <row r="189" spans="1:6" s="406" customFormat="1">
      <c r="A189" s="404"/>
      <c r="B189" s="375" t="s">
        <v>607</v>
      </c>
      <c r="C189" s="381"/>
      <c r="D189" s="405"/>
      <c r="E189" s="407"/>
      <c r="F189" s="390"/>
    </row>
    <row r="190" spans="1:6" s="406" customFormat="1">
      <c r="A190" s="439"/>
      <c r="B190" s="375" t="s">
        <v>904</v>
      </c>
      <c r="C190" s="381"/>
      <c r="D190" s="381"/>
      <c r="E190" s="378"/>
      <c r="F190" s="390"/>
    </row>
    <row r="191" spans="1:6" s="406" customFormat="1">
      <c r="A191" s="439"/>
      <c r="B191" s="375"/>
      <c r="C191" s="381"/>
      <c r="D191" s="381"/>
      <c r="E191" s="378"/>
      <c r="F191" s="390"/>
    </row>
    <row r="192" spans="1:6">
      <c r="A192" s="447">
        <v>1</v>
      </c>
      <c r="B192" s="375" t="s">
        <v>608</v>
      </c>
      <c r="C192" s="381"/>
      <c r="D192" s="405"/>
      <c r="E192" s="378"/>
      <c r="F192" s="390"/>
    </row>
    <row r="193" spans="1:6">
      <c r="A193" s="447"/>
      <c r="B193" s="375" t="s">
        <v>609</v>
      </c>
      <c r="C193" s="381"/>
      <c r="D193" s="405"/>
      <c r="E193" s="378"/>
      <c r="F193" s="390"/>
    </row>
    <row r="194" spans="1:6" s="406" customFormat="1">
      <c r="A194" s="450"/>
      <c r="B194" s="375" t="s">
        <v>610</v>
      </c>
      <c r="C194" s="381"/>
      <c r="D194" s="405"/>
      <c r="E194" s="407"/>
      <c r="F194" s="390"/>
    </row>
    <row r="195" spans="1:6" s="406" customFormat="1">
      <c r="A195" s="450"/>
      <c r="B195" s="375" t="s">
        <v>611</v>
      </c>
      <c r="C195" s="381"/>
      <c r="D195" s="405"/>
      <c r="E195" s="407"/>
      <c r="F195" s="390"/>
    </row>
    <row r="196" spans="1:6" s="406" customFormat="1">
      <c r="A196" s="450"/>
      <c r="B196" s="375" t="s">
        <v>612</v>
      </c>
      <c r="C196" s="381"/>
      <c r="D196" s="405"/>
      <c r="E196" s="407"/>
      <c r="F196" s="390"/>
    </row>
    <row r="197" spans="1:6" s="406" customFormat="1">
      <c r="A197" s="450"/>
      <c r="B197" s="375" t="s">
        <v>613</v>
      </c>
      <c r="C197" s="381"/>
      <c r="D197" s="405"/>
      <c r="E197" s="378"/>
      <c r="F197" s="390"/>
    </row>
    <row r="198" spans="1:6" s="406" customFormat="1">
      <c r="A198" s="451"/>
      <c r="B198" s="375" t="s">
        <v>614</v>
      </c>
      <c r="C198" s="381"/>
      <c r="D198" s="381"/>
      <c r="E198" s="407"/>
      <c r="F198" s="390"/>
    </row>
    <row r="199" spans="1:6">
      <c r="A199" s="447"/>
      <c r="B199" s="416" t="s">
        <v>325</v>
      </c>
      <c r="C199" s="381">
        <v>80</v>
      </c>
      <c r="D199" s="381" t="s">
        <v>318</v>
      </c>
      <c r="E199" s="378"/>
      <c r="F199" s="390">
        <f>IF($C199&lt;&gt;"R.O.",E199*$C199,"-")</f>
        <v>0</v>
      </c>
    </row>
    <row r="200" spans="1:6">
      <c r="A200" s="447"/>
      <c r="B200" s="416" t="s">
        <v>326</v>
      </c>
      <c r="C200" s="381">
        <f>C199</f>
        <v>80</v>
      </c>
      <c r="D200" s="381" t="s">
        <v>318</v>
      </c>
      <c r="E200" s="378"/>
      <c r="F200" s="390">
        <f>IF($C200&lt;&gt;"R.O.",E200*$C200,"-")</f>
        <v>0</v>
      </c>
    </row>
    <row r="201" spans="1:6" s="406" customFormat="1" ht="38.25">
      <c r="A201" s="452">
        <v>2</v>
      </c>
      <c r="B201" s="453" t="s">
        <v>615</v>
      </c>
      <c r="C201" s="381"/>
      <c r="D201" s="454"/>
      <c r="E201" s="407"/>
      <c r="F201" s="390"/>
    </row>
    <row r="202" spans="1:6">
      <c r="A202" s="455"/>
      <c r="B202" s="416" t="s">
        <v>325</v>
      </c>
      <c r="C202" s="381">
        <v>25</v>
      </c>
      <c r="D202" s="432" t="s">
        <v>269</v>
      </c>
      <c r="E202" s="378"/>
      <c r="F202" s="390">
        <f>IF($C202&lt;&gt;"R.O.",E202*$C202,"-")</f>
        <v>0</v>
      </c>
    </row>
    <row r="203" spans="1:6">
      <c r="A203" s="456"/>
      <c r="B203" s="457" t="s">
        <v>326</v>
      </c>
      <c r="C203" s="393">
        <f>C202</f>
        <v>25</v>
      </c>
      <c r="D203" s="458" t="str">
        <f>D202</f>
        <v>Set</v>
      </c>
      <c r="E203" s="459"/>
      <c r="F203" s="390">
        <f>IF($C203&lt;&gt;"R.O.",E203*$C203,"-")</f>
        <v>0</v>
      </c>
    </row>
    <row r="204" spans="1:6" s="466" customFormat="1" ht="68.25" customHeight="1">
      <c r="A204" s="460">
        <v>3</v>
      </c>
      <c r="B204" s="461" t="s">
        <v>616</v>
      </c>
      <c r="C204" s="462"/>
      <c r="D204" s="463"/>
      <c r="E204" s="464"/>
      <c r="F204" s="465"/>
    </row>
    <row r="205" spans="1:6" s="466" customFormat="1">
      <c r="A205" s="467"/>
      <c r="B205" s="468" t="s">
        <v>325</v>
      </c>
      <c r="C205" s="462">
        <v>99</v>
      </c>
      <c r="D205" s="469" t="s">
        <v>318</v>
      </c>
      <c r="E205" s="470"/>
      <c r="F205" s="470">
        <f>IF($C205&lt;&gt;"R.O.",$E205*C205,"-")</f>
        <v>0</v>
      </c>
    </row>
    <row r="206" spans="1:6" s="466" customFormat="1" ht="13.5" thickBot="1">
      <c r="A206" s="467"/>
      <c r="B206" s="468" t="s">
        <v>326</v>
      </c>
      <c r="C206" s="462">
        <f>C205</f>
        <v>99</v>
      </c>
      <c r="D206" s="469" t="s">
        <v>318</v>
      </c>
      <c r="E206" s="470"/>
      <c r="F206" s="470">
        <f>IF($C206&lt;&gt;"R.O.",$E206*C206,"-")</f>
        <v>0</v>
      </c>
    </row>
    <row r="207" spans="1:6" s="403" customFormat="1" ht="14.25" thickTop="1" thickBot="1">
      <c r="A207" s="397" t="s">
        <v>488</v>
      </c>
      <c r="B207" s="431" t="s">
        <v>617</v>
      </c>
      <c r="C207" s="399"/>
      <c r="D207" s="400"/>
      <c r="E207" s="401"/>
      <c r="F207" s="402">
        <f>SUM(F161:F206)</f>
        <v>0</v>
      </c>
    </row>
    <row r="208" spans="1:6" ht="13.5" thickTop="1">
      <c r="A208" s="471" t="s">
        <v>299</v>
      </c>
      <c r="B208" s="472" t="s">
        <v>618</v>
      </c>
      <c r="C208" s="370"/>
      <c r="D208" s="371"/>
      <c r="E208" s="372"/>
      <c r="F208" s="373"/>
    </row>
    <row r="209" spans="1:6" s="406" customFormat="1">
      <c r="A209" s="447"/>
      <c r="B209" s="375" t="s">
        <v>425</v>
      </c>
      <c r="C209" s="381"/>
      <c r="D209" s="405"/>
      <c r="E209" s="378"/>
      <c r="F209" s="379"/>
    </row>
    <row r="210" spans="1:6" s="406" customFormat="1">
      <c r="A210" s="447"/>
      <c r="B210" s="375" t="s">
        <v>619</v>
      </c>
      <c r="C210" s="381"/>
      <c r="D210" s="405"/>
      <c r="E210" s="407"/>
      <c r="F210" s="379"/>
    </row>
    <row r="211" spans="1:6" s="406" customFormat="1">
      <c r="A211" s="447"/>
      <c r="B211" s="375" t="s">
        <v>620</v>
      </c>
      <c r="C211" s="381"/>
      <c r="D211" s="405"/>
      <c r="E211" s="378"/>
      <c r="F211" s="379"/>
    </row>
    <row r="212" spans="1:6" s="406" customFormat="1">
      <c r="A212" s="447"/>
      <c r="B212" s="375" t="s">
        <v>428</v>
      </c>
      <c r="C212" s="381"/>
      <c r="D212" s="405"/>
      <c r="E212" s="407"/>
      <c r="F212" s="379"/>
    </row>
    <row r="213" spans="1:6" s="406" customFormat="1">
      <c r="A213" s="374"/>
      <c r="B213" s="375" t="s">
        <v>429</v>
      </c>
      <c r="C213" s="381"/>
      <c r="D213" s="405"/>
      <c r="E213" s="407"/>
      <c r="F213" s="379"/>
    </row>
    <row r="214" spans="1:6" s="406" customFormat="1">
      <c r="A214" s="374"/>
      <c r="B214" s="375" t="s">
        <v>430</v>
      </c>
      <c r="C214" s="381"/>
      <c r="D214" s="405"/>
      <c r="E214" s="407"/>
      <c r="F214" s="379"/>
    </row>
    <row r="215" spans="1:6" s="406" customFormat="1">
      <c r="A215" s="374"/>
      <c r="B215" s="375" t="s">
        <v>431</v>
      </c>
      <c r="C215" s="381"/>
      <c r="D215" s="405"/>
      <c r="E215" s="407"/>
      <c r="F215" s="379"/>
    </row>
    <row r="216" spans="1:6" s="406" customFormat="1">
      <c r="A216" s="447"/>
      <c r="B216" s="375" t="s">
        <v>432</v>
      </c>
      <c r="C216" s="381"/>
      <c r="D216" s="405"/>
      <c r="E216" s="407"/>
      <c r="F216" s="379"/>
    </row>
    <row r="217" spans="1:6" s="406" customFormat="1">
      <c r="A217" s="447"/>
      <c r="B217" s="375" t="s">
        <v>433</v>
      </c>
      <c r="C217" s="381"/>
      <c r="D217" s="405"/>
      <c r="E217" s="407"/>
      <c r="F217" s="379"/>
    </row>
    <row r="218" spans="1:6" s="406" customFormat="1">
      <c r="A218" s="447"/>
      <c r="B218" s="375" t="s">
        <v>434</v>
      </c>
      <c r="C218" s="381"/>
      <c r="D218" s="405"/>
      <c r="E218" s="407"/>
      <c r="F218" s="379"/>
    </row>
    <row r="219" spans="1:6" ht="63.75" customHeight="1">
      <c r="A219" s="374">
        <v>1</v>
      </c>
      <c r="B219" s="411" t="s">
        <v>621</v>
      </c>
      <c r="C219" s="413"/>
      <c r="D219" s="405"/>
      <c r="E219" s="378"/>
      <c r="F219" s="390"/>
    </row>
    <row r="220" spans="1:6">
      <c r="A220" s="447"/>
      <c r="B220" s="416" t="s">
        <v>325</v>
      </c>
      <c r="C220" s="413">
        <v>120</v>
      </c>
      <c r="D220" s="405" t="s">
        <v>342</v>
      </c>
      <c r="E220" s="378"/>
      <c r="F220" s="390">
        <f>IF($C220&lt;&gt;"R.O.",E220*$C220,"-")</f>
        <v>0</v>
      </c>
    </row>
    <row r="221" spans="1:6" s="406" customFormat="1">
      <c r="A221" s="447"/>
      <c r="B221" s="416" t="s">
        <v>435</v>
      </c>
      <c r="C221" s="413">
        <f>C220</f>
        <v>120</v>
      </c>
      <c r="D221" s="381" t="str">
        <f>D220</f>
        <v>Mtrs</v>
      </c>
      <c r="E221" s="407"/>
      <c r="F221" s="390">
        <f>IF($C221&lt;&gt;"R.O.",E221*$C221,"-")</f>
        <v>0</v>
      </c>
    </row>
    <row r="222" spans="1:6" ht="38.25" customHeight="1">
      <c r="A222" s="374">
        <v>2</v>
      </c>
      <c r="B222" s="411" t="s">
        <v>622</v>
      </c>
      <c r="C222" s="413"/>
      <c r="D222" s="405"/>
      <c r="E222" s="378"/>
      <c r="F222" s="390"/>
    </row>
    <row r="223" spans="1:6">
      <c r="A223" s="447"/>
      <c r="B223" s="416" t="s">
        <v>325</v>
      </c>
      <c r="C223" s="413">
        <v>450</v>
      </c>
      <c r="D223" s="405" t="s">
        <v>342</v>
      </c>
      <c r="E223" s="378"/>
      <c r="F223" s="390">
        <f>IF($C223&lt;&gt;"R.O.",E223*$C223,"-")</f>
        <v>0</v>
      </c>
    </row>
    <row r="224" spans="1:6" s="406" customFormat="1">
      <c r="A224" s="447"/>
      <c r="B224" s="416" t="s">
        <v>435</v>
      </c>
      <c r="C224" s="413">
        <f>C223</f>
        <v>450</v>
      </c>
      <c r="D224" s="381" t="str">
        <f>D223</f>
        <v>Mtrs</v>
      </c>
      <c r="E224" s="407"/>
      <c r="F224" s="390">
        <f>IF($C224&lt;&gt;"R.O.",E224*$C224,"-")</f>
        <v>0</v>
      </c>
    </row>
    <row r="225" spans="1:6" ht="38.25" customHeight="1">
      <c r="A225" s="374">
        <v>3</v>
      </c>
      <c r="B225" s="411" t="s">
        <v>623</v>
      </c>
      <c r="C225" s="413"/>
      <c r="D225" s="405"/>
      <c r="E225" s="378"/>
      <c r="F225" s="390"/>
    </row>
    <row r="226" spans="1:6">
      <c r="A226" s="447"/>
      <c r="B226" s="416" t="s">
        <v>325</v>
      </c>
      <c r="C226" s="413">
        <v>300</v>
      </c>
      <c r="D226" s="405" t="s">
        <v>342</v>
      </c>
      <c r="E226" s="378"/>
      <c r="F226" s="390">
        <f>IF($C226&lt;&gt;"R.O.",E226*$C226,"-")</f>
        <v>0</v>
      </c>
    </row>
    <row r="227" spans="1:6" s="406" customFormat="1">
      <c r="A227" s="447"/>
      <c r="B227" s="416" t="s">
        <v>435</v>
      </c>
      <c r="C227" s="413">
        <f>C226</f>
        <v>300</v>
      </c>
      <c r="D227" s="381" t="str">
        <f>D226</f>
        <v>Mtrs</v>
      </c>
      <c r="E227" s="407"/>
      <c r="F227" s="390">
        <f>IF($C227&lt;&gt;"R.O.",E227*$C227,"-")</f>
        <v>0</v>
      </c>
    </row>
    <row r="228" spans="1:6" ht="51">
      <c r="A228" s="374">
        <v>4</v>
      </c>
      <c r="B228" s="411" t="s">
        <v>624</v>
      </c>
      <c r="C228" s="413"/>
      <c r="D228" s="405"/>
      <c r="E228" s="378"/>
      <c r="F228" s="390"/>
    </row>
    <row r="229" spans="1:6">
      <c r="A229" s="447"/>
      <c r="B229" s="416" t="s">
        <v>325</v>
      </c>
      <c r="C229" s="381">
        <v>2200</v>
      </c>
      <c r="D229" s="405" t="s">
        <v>342</v>
      </c>
      <c r="E229" s="378"/>
      <c r="F229" s="390">
        <f>IF($C229&lt;&gt;"R.O.",E229*$C229,"-")</f>
        <v>0</v>
      </c>
    </row>
    <row r="230" spans="1:6" s="406" customFormat="1" ht="13.5" thickBot="1">
      <c r="A230" s="473"/>
      <c r="B230" s="457" t="s">
        <v>435</v>
      </c>
      <c r="C230" s="393">
        <f>C229</f>
        <v>2200</v>
      </c>
      <c r="D230" s="393" t="str">
        <f>D229</f>
        <v>Mtrs</v>
      </c>
      <c r="E230" s="474"/>
      <c r="F230" s="390">
        <f>IF($C230&lt;&gt;"R.O.",E230*$C230,"-")</f>
        <v>0</v>
      </c>
    </row>
    <row r="231" spans="1:6" s="403" customFormat="1" ht="14.25" thickTop="1" thickBot="1">
      <c r="A231" s="397" t="s">
        <v>299</v>
      </c>
      <c r="B231" s="398" t="s">
        <v>625</v>
      </c>
      <c r="C231" s="399"/>
      <c r="D231" s="400"/>
      <c r="E231" s="401"/>
      <c r="F231" s="402">
        <f>SUM(F208:F230)</f>
        <v>0</v>
      </c>
    </row>
    <row r="232" spans="1:6" ht="13.5" thickTop="1">
      <c r="A232" s="368" t="s">
        <v>626</v>
      </c>
      <c r="B232" s="369" t="s">
        <v>627</v>
      </c>
      <c r="C232" s="370"/>
      <c r="D232" s="371"/>
      <c r="E232" s="372"/>
      <c r="F232" s="373"/>
    </row>
    <row r="233" spans="1:6">
      <c r="A233" s="374" t="s">
        <v>628</v>
      </c>
      <c r="B233" s="438" t="s">
        <v>629</v>
      </c>
      <c r="C233" s="381"/>
      <c r="D233" s="405"/>
      <c r="E233" s="378"/>
      <c r="F233" s="379"/>
    </row>
    <row r="234" spans="1:6" s="406" customFormat="1">
      <c r="A234" s="404"/>
      <c r="B234" s="375" t="s">
        <v>630</v>
      </c>
      <c r="C234" s="381"/>
      <c r="D234" s="405"/>
      <c r="E234" s="475"/>
      <c r="F234" s="379"/>
    </row>
    <row r="235" spans="1:6" s="406" customFormat="1">
      <c r="A235" s="404"/>
      <c r="B235" s="375" t="s">
        <v>631</v>
      </c>
      <c r="C235" s="381"/>
      <c r="D235" s="405"/>
      <c r="E235" s="475"/>
      <c r="F235" s="379"/>
    </row>
    <row r="236" spans="1:6" s="406" customFormat="1">
      <c r="A236" s="476"/>
      <c r="B236" s="375" t="s">
        <v>632</v>
      </c>
      <c r="C236" s="381"/>
      <c r="D236" s="405"/>
      <c r="E236" s="475"/>
      <c r="F236" s="379"/>
    </row>
    <row r="237" spans="1:6" s="406" customFormat="1">
      <c r="A237" s="476"/>
      <c r="B237" s="375" t="s">
        <v>633</v>
      </c>
      <c r="C237" s="381"/>
      <c r="D237" s="405"/>
      <c r="E237" s="475"/>
      <c r="F237" s="379"/>
    </row>
    <row r="238" spans="1:6">
      <c r="A238" s="374">
        <v>1</v>
      </c>
      <c r="B238" s="375" t="s">
        <v>320</v>
      </c>
      <c r="C238" s="381"/>
      <c r="D238" s="405"/>
      <c r="E238" s="378"/>
      <c r="F238" s="379"/>
    </row>
    <row r="239" spans="1:6">
      <c r="A239" s="447"/>
      <c r="B239" s="375" t="s">
        <v>321</v>
      </c>
      <c r="C239" s="381"/>
      <c r="D239" s="405"/>
      <c r="E239" s="378"/>
      <c r="F239" s="379"/>
    </row>
    <row r="240" spans="1:6" s="406" customFormat="1">
      <c r="A240" s="404"/>
      <c r="B240" s="375" t="s">
        <v>322</v>
      </c>
      <c r="C240" s="381"/>
      <c r="D240" s="405"/>
      <c r="E240" s="475"/>
      <c r="F240" s="379"/>
    </row>
    <row r="241" spans="1:6" s="406" customFormat="1">
      <c r="A241" s="404"/>
      <c r="B241" s="375" t="s">
        <v>323</v>
      </c>
      <c r="C241" s="381"/>
      <c r="D241" s="405"/>
      <c r="E241" s="475"/>
      <c r="F241" s="379"/>
    </row>
    <row r="242" spans="1:6" s="406" customFormat="1">
      <c r="A242" s="404"/>
      <c r="B242" s="375" t="s">
        <v>324</v>
      </c>
      <c r="C242" s="381"/>
      <c r="D242" s="405"/>
      <c r="E242" s="475"/>
      <c r="F242" s="379"/>
    </row>
    <row r="243" spans="1:6" s="422" customFormat="1">
      <c r="A243" s="477"/>
      <c r="B243" s="478" t="s">
        <v>325</v>
      </c>
      <c r="C243" s="413">
        <v>4</v>
      </c>
      <c r="D243" s="413" t="s">
        <v>318</v>
      </c>
      <c r="E243" s="436"/>
      <c r="F243" s="426">
        <f>E243*C243</f>
        <v>0</v>
      </c>
    </row>
    <row r="244" spans="1:6" s="422" customFormat="1">
      <c r="A244" s="477"/>
      <c r="B244" s="478" t="s">
        <v>326</v>
      </c>
      <c r="C244" s="413">
        <f>C243</f>
        <v>4</v>
      </c>
      <c r="D244" s="413" t="s">
        <v>318</v>
      </c>
      <c r="E244" s="436"/>
      <c r="F244" s="426">
        <f>E244*C244</f>
        <v>0</v>
      </c>
    </row>
    <row r="245" spans="1:6" s="422" customFormat="1">
      <c r="A245" s="479">
        <v>2</v>
      </c>
      <c r="B245" s="425" t="s">
        <v>327</v>
      </c>
      <c r="C245" s="413"/>
      <c r="D245" s="419"/>
      <c r="E245" s="436"/>
      <c r="F245" s="426"/>
    </row>
    <row r="246" spans="1:6" s="422" customFormat="1">
      <c r="A246" s="477"/>
      <c r="B246" s="425" t="s">
        <v>328</v>
      </c>
      <c r="C246" s="413"/>
      <c r="D246" s="419"/>
      <c r="E246" s="436"/>
      <c r="F246" s="426"/>
    </row>
    <row r="247" spans="1:6" s="422" customFormat="1">
      <c r="A247" s="480"/>
      <c r="B247" s="425" t="s">
        <v>329</v>
      </c>
      <c r="C247" s="413"/>
      <c r="D247" s="413"/>
      <c r="E247" s="436"/>
      <c r="F247" s="426"/>
    </row>
    <row r="248" spans="1:6" s="422" customFormat="1">
      <c r="A248" s="480"/>
      <c r="B248" s="425" t="s">
        <v>330</v>
      </c>
      <c r="C248" s="413"/>
      <c r="D248" s="419"/>
      <c r="E248" s="436"/>
      <c r="F248" s="426"/>
    </row>
    <row r="249" spans="1:6" s="422" customFormat="1">
      <c r="A249" s="480"/>
      <c r="B249" s="425" t="s">
        <v>331</v>
      </c>
      <c r="C249" s="413"/>
      <c r="D249" s="419"/>
      <c r="E249" s="436"/>
      <c r="F249" s="426"/>
    </row>
    <row r="250" spans="1:6" s="422" customFormat="1">
      <c r="A250" s="477"/>
      <c r="B250" s="478" t="s">
        <v>325</v>
      </c>
      <c r="C250" s="413">
        <v>6</v>
      </c>
      <c r="D250" s="413" t="s">
        <v>318</v>
      </c>
      <c r="E250" s="436"/>
      <c r="F250" s="426">
        <f>E250*C250</f>
        <v>0</v>
      </c>
    </row>
    <row r="251" spans="1:6" s="422" customFormat="1">
      <c r="A251" s="477"/>
      <c r="B251" s="478" t="s">
        <v>326</v>
      </c>
      <c r="C251" s="413">
        <f>C250</f>
        <v>6</v>
      </c>
      <c r="D251" s="413" t="s">
        <v>318</v>
      </c>
      <c r="E251" s="436"/>
      <c r="F251" s="426">
        <f>E251*C251</f>
        <v>0</v>
      </c>
    </row>
    <row r="252" spans="1:6">
      <c r="A252" s="380" t="s">
        <v>634</v>
      </c>
      <c r="B252" s="481" t="s">
        <v>635</v>
      </c>
      <c r="C252" s="437"/>
      <c r="D252" s="482"/>
      <c r="E252" s="383"/>
      <c r="F252" s="390"/>
    </row>
    <row r="253" spans="1:6" s="422" customFormat="1" ht="38.25">
      <c r="A253" s="434"/>
      <c r="B253" s="424" t="s">
        <v>636</v>
      </c>
      <c r="C253" s="413"/>
      <c r="D253" s="419"/>
      <c r="E253" s="420"/>
      <c r="F253" s="426"/>
    </row>
    <row r="254" spans="1:6" s="422" customFormat="1">
      <c r="A254" s="434">
        <v>1</v>
      </c>
      <c r="B254" s="425" t="s">
        <v>637</v>
      </c>
      <c r="C254" s="413"/>
      <c r="D254" s="419"/>
      <c r="E254" s="420"/>
      <c r="F254" s="426"/>
    </row>
    <row r="255" spans="1:6" s="422" customFormat="1">
      <c r="A255" s="483"/>
      <c r="B255" s="425" t="s">
        <v>335</v>
      </c>
      <c r="C255" s="381" t="s">
        <v>357</v>
      </c>
      <c r="D255" s="413" t="s">
        <v>336</v>
      </c>
      <c r="E255" s="420"/>
      <c r="F255" s="426" t="str">
        <f>IF($C255&lt;&gt;"R.O.",E255*$C255,"-")</f>
        <v>-</v>
      </c>
    </row>
    <row r="256" spans="1:6" s="422" customFormat="1">
      <c r="A256" s="483"/>
      <c r="B256" s="425" t="s">
        <v>337</v>
      </c>
      <c r="C256" s="381" t="str">
        <f>C255</f>
        <v>R.O.</v>
      </c>
      <c r="D256" s="413" t="s">
        <v>336</v>
      </c>
      <c r="E256" s="420"/>
      <c r="F256" s="426" t="str">
        <f>IF($C256&lt;&gt;"R.O.",E256*$C256,"-")</f>
        <v>-</v>
      </c>
    </row>
    <row r="257" spans="1:6" s="422" customFormat="1">
      <c r="A257" s="434">
        <v>2</v>
      </c>
      <c r="B257" s="425" t="s">
        <v>338</v>
      </c>
      <c r="C257" s="413"/>
      <c r="D257" s="419"/>
      <c r="E257" s="420"/>
      <c r="F257" s="421"/>
    </row>
    <row r="258" spans="1:6" s="422" customFormat="1">
      <c r="A258" s="434"/>
      <c r="B258" s="425" t="s">
        <v>335</v>
      </c>
      <c r="C258" s="381" t="s">
        <v>357</v>
      </c>
      <c r="D258" s="413" t="s">
        <v>336</v>
      </c>
      <c r="E258" s="420"/>
      <c r="F258" s="426"/>
    </row>
    <row r="259" spans="1:6" s="422" customFormat="1">
      <c r="A259" s="434"/>
      <c r="B259" s="425" t="s">
        <v>337</v>
      </c>
      <c r="C259" s="381" t="str">
        <f>C258</f>
        <v>R.O.</v>
      </c>
      <c r="D259" s="413" t="s">
        <v>336</v>
      </c>
      <c r="E259" s="420"/>
      <c r="F259" s="426"/>
    </row>
    <row r="260" spans="1:6" s="422" customFormat="1">
      <c r="A260" s="434">
        <v>3</v>
      </c>
      <c r="B260" s="484" t="s">
        <v>339</v>
      </c>
      <c r="C260" s="485"/>
      <c r="D260" s="486"/>
      <c r="E260" s="436"/>
      <c r="F260" s="421"/>
    </row>
    <row r="261" spans="1:6" s="422" customFormat="1">
      <c r="A261" s="487"/>
      <c r="B261" s="425" t="s">
        <v>335</v>
      </c>
      <c r="C261" s="413">
        <v>150</v>
      </c>
      <c r="D261" s="485" t="s">
        <v>342</v>
      </c>
      <c r="E261" s="420"/>
      <c r="F261" s="426">
        <f>IF($C261&lt;&gt;"R.O.",E261*$C261,"-")</f>
        <v>0</v>
      </c>
    </row>
    <row r="262" spans="1:6" s="422" customFormat="1">
      <c r="A262" s="487"/>
      <c r="B262" s="425" t="s">
        <v>337</v>
      </c>
      <c r="C262" s="413">
        <f>C261</f>
        <v>150</v>
      </c>
      <c r="D262" s="485" t="s">
        <v>342</v>
      </c>
      <c r="E262" s="420"/>
      <c r="F262" s="426">
        <f>IF($C262&lt;&gt;"R.O.",E262*$C262,"-")</f>
        <v>0</v>
      </c>
    </row>
    <row r="263" spans="1:6" s="422" customFormat="1">
      <c r="A263" s="479">
        <v>4</v>
      </c>
      <c r="B263" s="425" t="s">
        <v>638</v>
      </c>
      <c r="C263" s="413"/>
      <c r="D263" s="419"/>
      <c r="E263" s="420"/>
      <c r="F263" s="421"/>
    </row>
    <row r="264" spans="1:6" s="422" customFormat="1">
      <c r="A264" s="483"/>
      <c r="B264" s="425" t="s">
        <v>335</v>
      </c>
      <c r="C264" s="381">
        <v>100</v>
      </c>
      <c r="D264" s="413" t="s">
        <v>336</v>
      </c>
      <c r="E264" s="420"/>
      <c r="F264" s="426">
        <f>IF($C264&lt;&gt;"R.O.",E264*$C264,"-")</f>
        <v>0</v>
      </c>
    </row>
    <row r="265" spans="1:6" s="422" customFormat="1">
      <c r="A265" s="483"/>
      <c r="B265" s="425" t="s">
        <v>337</v>
      </c>
      <c r="C265" s="381">
        <f>C264</f>
        <v>100</v>
      </c>
      <c r="D265" s="413" t="s">
        <v>336</v>
      </c>
      <c r="E265" s="420"/>
      <c r="F265" s="426">
        <f>IF($C265&lt;&gt;"R.O.",E265*$C265,"-")</f>
        <v>0</v>
      </c>
    </row>
    <row r="266" spans="1:6" ht="38.25" customHeight="1">
      <c r="A266" s="374">
        <v>5</v>
      </c>
      <c r="B266" s="411" t="s">
        <v>639</v>
      </c>
      <c r="C266" s="413"/>
      <c r="D266" s="405"/>
      <c r="E266" s="378"/>
      <c r="F266" s="390"/>
    </row>
    <row r="267" spans="1:6">
      <c r="A267" s="447"/>
      <c r="B267" s="416" t="s">
        <v>325</v>
      </c>
      <c r="C267" s="413">
        <v>200</v>
      </c>
      <c r="D267" s="405" t="s">
        <v>342</v>
      </c>
      <c r="E267" s="378"/>
      <c r="F267" s="390">
        <f>IF($C267&lt;&gt;"R.O.",E267*$C267,"-")</f>
        <v>0</v>
      </c>
    </row>
    <row r="268" spans="1:6" s="406" customFormat="1">
      <c r="A268" s="447"/>
      <c r="B268" s="416" t="s">
        <v>435</v>
      </c>
      <c r="C268" s="413">
        <v>200</v>
      </c>
      <c r="D268" s="381" t="str">
        <f>D267</f>
        <v>Mtrs</v>
      </c>
      <c r="E268" s="407"/>
      <c r="F268" s="390">
        <f>IF($C268&lt;&gt;"R.O.",E268*$C268,"-")</f>
        <v>0</v>
      </c>
    </row>
    <row r="269" spans="1:6" ht="13.5" thickBot="1">
      <c r="A269" s="488"/>
      <c r="B269" s="489"/>
      <c r="C269" s="490"/>
      <c r="D269" s="490"/>
      <c r="E269" s="459"/>
      <c r="F269" s="491"/>
    </row>
    <row r="270" spans="1:6" s="403" customFormat="1" ht="14.25" thickTop="1" thickBot="1">
      <c r="A270" s="397" t="s">
        <v>626</v>
      </c>
      <c r="B270" s="398" t="s">
        <v>640</v>
      </c>
      <c r="C270" s="399"/>
      <c r="D270" s="400"/>
      <c r="E270" s="401"/>
      <c r="F270" s="402">
        <f>SUM(F232:F269)</f>
        <v>0</v>
      </c>
    </row>
    <row r="271" spans="1:6" ht="13.5" thickTop="1">
      <c r="A271" s="368" t="s">
        <v>641</v>
      </c>
      <c r="B271" s="369" t="s">
        <v>642</v>
      </c>
      <c r="C271" s="370"/>
      <c r="D271" s="371"/>
      <c r="E271" s="372"/>
      <c r="F271" s="373"/>
    </row>
    <row r="272" spans="1:6">
      <c r="A272" s="447" t="s">
        <v>643</v>
      </c>
      <c r="B272" s="438" t="s">
        <v>644</v>
      </c>
      <c r="C272" s="381"/>
      <c r="D272" s="405"/>
      <c r="E272" s="378"/>
      <c r="F272" s="379"/>
    </row>
    <row r="273" spans="1:6" s="406" customFormat="1">
      <c r="A273" s="447"/>
      <c r="B273" s="375" t="s">
        <v>645</v>
      </c>
      <c r="C273" s="381"/>
      <c r="D273" s="381"/>
      <c r="E273" s="407"/>
      <c r="F273" s="379"/>
    </row>
    <row r="274" spans="1:6" s="406" customFormat="1">
      <c r="A274" s="447"/>
      <c r="B274" s="375" t="s">
        <v>646</v>
      </c>
      <c r="C274" s="381"/>
      <c r="D274" s="405"/>
      <c r="E274" s="378"/>
      <c r="F274" s="379"/>
    </row>
    <row r="275" spans="1:6" s="406" customFormat="1">
      <c r="A275" s="374"/>
      <c r="B275" s="375" t="s">
        <v>647</v>
      </c>
      <c r="C275" s="381"/>
      <c r="D275" s="405"/>
      <c r="E275" s="407"/>
      <c r="F275" s="379"/>
    </row>
    <row r="276" spans="1:6" s="406" customFormat="1">
      <c r="A276" s="374"/>
      <c r="B276" s="375" t="s">
        <v>648</v>
      </c>
      <c r="C276" s="381"/>
      <c r="D276" s="381"/>
      <c r="E276" s="407"/>
      <c r="F276" s="379"/>
    </row>
    <row r="277" spans="1:6" s="406" customFormat="1">
      <c r="A277" s="447"/>
      <c r="B277" s="375" t="s">
        <v>649</v>
      </c>
      <c r="C277" s="381"/>
      <c r="D277" s="405"/>
      <c r="E277" s="378"/>
      <c r="F277" s="379"/>
    </row>
    <row r="278" spans="1:6" s="406" customFormat="1">
      <c r="A278" s="447"/>
      <c r="B278" s="375" t="s">
        <v>650</v>
      </c>
      <c r="C278" s="381"/>
      <c r="D278" s="381"/>
      <c r="E278" s="407"/>
      <c r="F278" s="379"/>
    </row>
    <row r="279" spans="1:6" s="406" customFormat="1">
      <c r="A279" s="447"/>
      <c r="B279" s="375" t="s">
        <v>651</v>
      </c>
      <c r="C279" s="381"/>
      <c r="D279" s="405"/>
      <c r="E279" s="378"/>
      <c r="F279" s="379"/>
    </row>
    <row r="280" spans="1:6" s="406" customFormat="1">
      <c r="A280" s="447">
        <v>1</v>
      </c>
      <c r="B280" s="375" t="s">
        <v>652</v>
      </c>
      <c r="C280" s="381"/>
      <c r="D280" s="405"/>
      <c r="E280" s="407"/>
      <c r="F280" s="379"/>
    </row>
    <row r="281" spans="1:6" s="406" customFormat="1">
      <c r="A281" s="374"/>
      <c r="B281" s="375" t="s">
        <v>314</v>
      </c>
      <c r="C281" s="381" t="s">
        <v>357</v>
      </c>
      <c r="D281" s="381" t="s">
        <v>336</v>
      </c>
      <c r="E281" s="378"/>
      <c r="F281" s="390" t="str">
        <f>IF($C281&lt;&gt;"R.O.",E281*$C281,"-")</f>
        <v>-</v>
      </c>
    </row>
    <row r="282" spans="1:6" s="406" customFormat="1">
      <c r="A282" s="447"/>
      <c r="B282" s="375" t="s">
        <v>315</v>
      </c>
      <c r="C282" s="381" t="str">
        <f>C281</f>
        <v>R.O.</v>
      </c>
      <c r="D282" s="381" t="s">
        <v>336</v>
      </c>
      <c r="E282" s="378"/>
      <c r="F282" s="390" t="str">
        <f>IF($C282&lt;&gt;"R.O.",E282*$C282,"-")</f>
        <v>-</v>
      </c>
    </row>
    <row r="283" spans="1:6" s="406" customFormat="1">
      <c r="A283" s="447">
        <v>2</v>
      </c>
      <c r="B283" s="449" t="s">
        <v>653</v>
      </c>
      <c r="C283" s="381"/>
      <c r="D283" s="381"/>
      <c r="E283" s="378"/>
      <c r="F283" s="390"/>
    </row>
    <row r="284" spans="1:6" s="406" customFormat="1">
      <c r="A284" s="447"/>
      <c r="B284" s="375" t="s">
        <v>314</v>
      </c>
      <c r="C284" s="381" t="s">
        <v>357</v>
      </c>
      <c r="D284" s="381" t="s">
        <v>336</v>
      </c>
      <c r="E284" s="378"/>
      <c r="F284" s="390" t="str">
        <f>IF($C284&lt;&gt;"R.O.",E284*$C284,"-")</f>
        <v>-</v>
      </c>
    </row>
    <row r="285" spans="1:6" s="422" customFormat="1">
      <c r="A285" s="477"/>
      <c r="B285" s="425" t="s">
        <v>315</v>
      </c>
      <c r="C285" s="413" t="str">
        <f>C284</f>
        <v>R.O.</v>
      </c>
      <c r="D285" s="413" t="s">
        <v>336</v>
      </c>
      <c r="E285" s="420"/>
      <c r="F285" s="426" t="str">
        <f>IF($C285&lt;&gt;"R.O.",E285*$C285,"-")</f>
        <v>-</v>
      </c>
    </row>
    <row r="286" spans="1:6" s="422" customFormat="1">
      <c r="A286" s="477">
        <v>3</v>
      </c>
      <c r="B286" s="492" t="s">
        <v>654</v>
      </c>
      <c r="C286" s="413"/>
      <c r="D286" s="413"/>
      <c r="E286" s="420"/>
      <c r="F286" s="426"/>
    </row>
    <row r="287" spans="1:6" s="422" customFormat="1">
      <c r="A287" s="477"/>
      <c r="B287" s="425" t="s">
        <v>314</v>
      </c>
      <c r="C287" s="413" t="s">
        <v>357</v>
      </c>
      <c r="D287" s="413" t="s">
        <v>336</v>
      </c>
      <c r="E287" s="420"/>
      <c r="F287" s="426" t="str">
        <f>IF($C287&lt;&gt;"R.O.",E287*$C287,"-")</f>
        <v>-</v>
      </c>
    </row>
    <row r="288" spans="1:6" s="422" customFormat="1">
      <c r="A288" s="477"/>
      <c r="B288" s="425" t="s">
        <v>315</v>
      </c>
      <c r="C288" s="413" t="str">
        <f>C287</f>
        <v>R.O.</v>
      </c>
      <c r="D288" s="413" t="s">
        <v>336</v>
      </c>
      <c r="E288" s="420"/>
      <c r="F288" s="426" t="str">
        <f>IF($C288&lt;&gt;"R.O.",E288*$C288,"-")</f>
        <v>-</v>
      </c>
    </row>
    <row r="289" spans="1:9" s="422" customFormat="1">
      <c r="A289" s="479">
        <v>4</v>
      </c>
      <c r="B289" s="425" t="s">
        <v>655</v>
      </c>
      <c r="C289" s="413"/>
      <c r="D289" s="419"/>
      <c r="E289" s="420"/>
      <c r="F289" s="426"/>
    </row>
    <row r="290" spans="1:9" s="422" customFormat="1">
      <c r="A290" s="477"/>
      <c r="B290" s="425" t="s">
        <v>314</v>
      </c>
      <c r="C290" s="413" t="s">
        <v>357</v>
      </c>
      <c r="D290" s="413" t="s">
        <v>336</v>
      </c>
      <c r="E290" s="420"/>
      <c r="F290" s="426" t="str">
        <f>IF($C290&lt;&gt;"R.O.",E290*$C290,"-")</f>
        <v>-</v>
      </c>
    </row>
    <row r="291" spans="1:9" s="422" customFormat="1">
      <c r="A291" s="477"/>
      <c r="B291" s="425" t="s">
        <v>315</v>
      </c>
      <c r="C291" s="413" t="str">
        <f>C290</f>
        <v>R.O.</v>
      </c>
      <c r="D291" s="413" t="s">
        <v>336</v>
      </c>
      <c r="E291" s="420"/>
      <c r="F291" s="426" t="str">
        <f>IF($C291&lt;&gt;"R.O.",E291*$C291,"-")</f>
        <v>-</v>
      </c>
    </row>
    <row r="292" spans="1:9" s="422" customFormat="1">
      <c r="A292" s="479">
        <v>5</v>
      </c>
      <c r="B292" s="425" t="s">
        <v>656</v>
      </c>
      <c r="C292" s="413"/>
      <c r="D292" s="419"/>
      <c r="E292" s="420"/>
      <c r="F292" s="426"/>
    </row>
    <row r="293" spans="1:9" s="422" customFormat="1">
      <c r="A293" s="477"/>
      <c r="B293" s="425" t="s">
        <v>314</v>
      </c>
      <c r="C293" s="413" t="s">
        <v>357</v>
      </c>
      <c r="D293" s="413" t="s">
        <v>336</v>
      </c>
      <c r="E293" s="420"/>
      <c r="F293" s="426" t="str">
        <f>IF($C293&lt;&gt;"R.O.",E293*$C293,"-")</f>
        <v>-</v>
      </c>
    </row>
    <row r="294" spans="1:9" s="422" customFormat="1">
      <c r="A294" s="477"/>
      <c r="B294" s="425" t="s">
        <v>315</v>
      </c>
      <c r="C294" s="413" t="str">
        <f>C293</f>
        <v>R.O.</v>
      </c>
      <c r="D294" s="413" t="s">
        <v>336</v>
      </c>
      <c r="E294" s="420"/>
      <c r="F294" s="426" t="str">
        <f>IF($C294&lt;&gt;"R.O.",E294*$C294,"-")</f>
        <v>-</v>
      </c>
    </row>
    <row r="295" spans="1:9" s="422" customFormat="1">
      <c r="A295" s="479" t="s">
        <v>657</v>
      </c>
      <c r="B295" s="493" t="s">
        <v>658</v>
      </c>
      <c r="C295" s="413"/>
      <c r="D295" s="419"/>
      <c r="E295" s="420"/>
      <c r="F295" s="426"/>
    </row>
    <row r="296" spans="1:9" s="422" customFormat="1" ht="127.5">
      <c r="A296" s="480"/>
      <c r="B296" s="424" t="s">
        <v>659</v>
      </c>
      <c r="C296" s="413"/>
      <c r="D296" s="419"/>
      <c r="E296" s="420"/>
      <c r="F296" s="426"/>
    </row>
    <row r="297" spans="1:9" s="422" customFormat="1">
      <c r="A297" s="477"/>
      <c r="B297" s="425" t="s">
        <v>314</v>
      </c>
      <c r="C297" s="494" t="s">
        <v>357</v>
      </c>
      <c r="D297" s="413" t="s">
        <v>660</v>
      </c>
      <c r="E297" s="420"/>
      <c r="F297" s="426" t="str">
        <f>IF($C297&lt;&gt;"R.O.",E297*$C297,"-")</f>
        <v>-</v>
      </c>
      <c r="I297" s="422" t="s">
        <v>364</v>
      </c>
    </row>
    <row r="298" spans="1:9" s="422" customFormat="1">
      <c r="A298" s="477"/>
      <c r="B298" s="425" t="s">
        <v>315</v>
      </c>
      <c r="C298" s="494" t="str">
        <f>C297</f>
        <v>R.O.</v>
      </c>
      <c r="D298" s="413" t="s">
        <v>660</v>
      </c>
      <c r="E298" s="420"/>
      <c r="F298" s="426" t="str">
        <f>IF($C298&lt;&gt;"R.O.",E298*$C298,"-")</f>
        <v>-</v>
      </c>
    </row>
    <row r="299" spans="1:9" s="422" customFormat="1">
      <c r="A299" s="477" t="s">
        <v>661</v>
      </c>
      <c r="B299" s="495" t="s">
        <v>662</v>
      </c>
      <c r="C299" s="413"/>
      <c r="D299" s="413"/>
      <c r="E299" s="420"/>
      <c r="F299" s="426"/>
    </row>
    <row r="300" spans="1:9" s="422" customFormat="1">
      <c r="A300" s="477"/>
      <c r="B300" s="484" t="s">
        <v>663</v>
      </c>
      <c r="C300" s="413"/>
      <c r="D300" s="413"/>
      <c r="E300" s="420"/>
      <c r="F300" s="426"/>
    </row>
    <row r="301" spans="1:9" s="422" customFormat="1">
      <c r="A301" s="477"/>
      <c r="B301" s="484" t="s">
        <v>664</v>
      </c>
      <c r="C301" s="413"/>
      <c r="D301" s="413"/>
      <c r="E301" s="420"/>
      <c r="F301" s="426"/>
    </row>
    <row r="302" spans="1:9" s="422" customFormat="1">
      <c r="A302" s="477"/>
      <c r="B302" s="484" t="s">
        <v>665</v>
      </c>
      <c r="C302" s="413"/>
      <c r="D302" s="413"/>
      <c r="E302" s="420"/>
      <c r="F302" s="426"/>
    </row>
    <row r="303" spans="1:9" s="422" customFormat="1">
      <c r="A303" s="477"/>
      <c r="B303" s="484" t="s">
        <v>666</v>
      </c>
      <c r="C303" s="413"/>
      <c r="D303" s="413"/>
      <c r="E303" s="420"/>
      <c r="F303" s="426"/>
    </row>
    <row r="304" spans="1:9" s="422" customFormat="1">
      <c r="A304" s="477"/>
      <c r="B304" s="484" t="s">
        <v>667</v>
      </c>
      <c r="C304" s="413"/>
      <c r="D304" s="413"/>
      <c r="E304" s="420"/>
      <c r="F304" s="426"/>
    </row>
    <row r="305" spans="1:6" s="422" customFormat="1">
      <c r="A305" s="477"/>
      <c r="B305" s="484" t="s">
        <v>668</v>
      </c>
      <c r="C305" s="413"/>
      <c r="D305" s="413"/>
      <c r="E305" s="420"/>
      <c r="F305" s="426"/>
    </row>
    <row r="306" spans="1:6" s="422" customFormat="1">
      <c r="A306" s="477">
        <v>3</v>
      </c>
      <c r="B306" s="484" t="s">
        <v>669</v>
      </c>
      <c r="C306" s="413"/>
      <c r="D306" s="413"/>
      <c r="E306" s="420"/>
      <c r="F306" s="426"/>
    </row>
    <row r="307" spans="1:6" s="422" customFormat="1">
      <c r="A307" s="477"/>
      <c r="B307" s="425" t="s">
        <v>314</v>
      </c>
      <c r="C307" s="494" t="s">
        <v>357</v>
      </c>
      <c r="D307" s="413" t="s">
        <v>336</v>
      </c>
      <c r="E307" s="420"/>
      <c r="F307" s="426" t="str">
        <f>IF($C307&lt;&gt;"R.O.",E307*$C307,"-")</f>
        <v>-</v>
      </c>
    </row>
    <row r="308" spans="1:6" s="422" customFormat="1">
      <c r="A308" s="477"/>
      <c r="B308" s="425" t="s">
        <v>315</v>
      </c>
      <c r="C308" s="494" t="str">
        <f>C307</f>
        <v>R.O.</v>
      </c>
      <c r="D308" s="413" t="s">
        <v>336</v>
      </c>
      <c r="E308" s="420"/>
      <c r="F308" s="426" t="str">
        <f>IF($C308&lt;&gt;"R.O.",E308*$C308,"-")</f>
        <v>-</v>
      </c>
    </row>
    <row r="309" spans="1:6" s="422" customFormat="1">
      <c r="A309" s="477"/>
      <c r="B309" s="484" t="s">
        <v>670</v>
      </c>
      <c r="C309" s="413"/>
      <c r="D309" s="413"/>
      <c r="E309" s="420"/>
      <c r="F309" s="426"/>
    </row>
    <row r="310" spans="1:6" s="422" customFormat="1">
      <c r="A310" s="477"/>
      <c r="B310" s="425" t="s">
        <v>314</v>
      </c>
      <c r="C310" s="494" t="s">
        <v>357</v>
      </c>
      <c r="D310" s="413" t="s">
        <v>336</v>
      </c>
      <c r="E310" s="420"/>
      <c r="F310" s="426" t="str">
        <f>IF($C310&lt;&gt;"R.O.",E310*$C310,"-")</f>
        <v>-</v>
      </c>
    </row>
    <row r="311" spans="1:6" s="422" customFormat="1">
      <c r="A311" s="477"/>
      <c r="B311" s="425" t="s">
        <v>315</v>
      </c>
      <c r="C311" s="494" t="str">
        <f>C310</f>
        <v>R.O.</v>
      </c>
      <c r="D311" s="413" t="s">
        <v>336</v>
      </c>
      <c r="E311" s="420"/>
      <c r="F311" s="426" t="str">
        <f>IF($C311&lt;&gt;"R.O.",E311*$C311,"-")</f>
        <v>-</v>
      </c>
    </row>
    <row r="312" spans="1:6" s="422" customFormat="1">
      <c r="A312" s="477"/>
      <c r="B312" s="484" t="s">
        <v>671</v>
      </c>
      <c r="C312" s="413"/>
      <c r="D312" s="413"/>
      <c r="E312" s="420"/>
      <c r="F312" s="426"/>
    </row>
    <row r="313" spans="1:6" s="422" customFormat="1">
      <c r="A313" s="477"/>
      <c r="B313" s="425" t="s">
        <v>314</v>
      </c>
      <c r="C313" s="494" t="s">
        <v>357</v>
      </c>
      <c r="D313" s="413" t="s">
        <v>336</v>
      </c>
      <c r="E313" s="420"/>
      <c r="F313" s="426" t="str">
        <f>IF($C313&lt;&gt;"R.O.",E313*$C313,"-")</f>
        <v>-</v>
      </c>
    </row>
    <row r="314" spans="1:6" s="422" customFormat="1">
      <c r="A314" s="477"/>
      <c r="B314" s="425" t="s">
        <v>315</v>
      </c>
      <c r="C314" s="494" t="str">
        <f>C313</f>
        <v>R.O.</v>
      </c>
      <c r="D314" s="413" t="s">
        <v>336</v>
      </c>
      <c r="E314" s="420"/>
      <c r="F314" s="426" t="str">
        <f>IF($C314&lt;&gt;"R.O.",E314*$C314,"-")</f>
        <v>-</v>
      </c>
    </row>
    <row r="315" spans="1:6" s="422" customFormat="1">
      <c r="A315" s="477"/>
      <c r="B315" s="484" t="s">
        <v>672</v>
      </c>
      <c r="C315" s="413"/>
      <c r="D315" s="413"/>
      <c r="E315" s="420"/>
      <c r="F315" s="426"/>
    </row>
    <row r="316" spans="1:6" s="422" customFormat="1">
      <c r="A316" s="477"/>
      <c r="B316" s="425" t="s">
        <v>314</v>
      </c>
      <c r="C316" s="494" t="s">
        <v>357</v>
      </c>
      <c r="D316" s="413" t="s">
        <v>336</v>
      </c>
      <c r="E316" s="420"/>
      <c r="F316" s="426" t="str">
        <f>IF($C316&lt;&gt;"R.O.",E316*$C316,"-")</f>
        <v>-</v>
      </c>
    </row>
    <row r="317" spans="1:6" s="422" customFormat="1">
      <c r="A317" s="477"/>
      <c r="B317" s="425" t="s">
        <v>315</v>
      </c>
      <c r="C317" s="494" t="str">
        <f>C316</f>
        <v>R.O.</v>
      </c>
      <c r="D317" s="413" t="s">
        <v>336</v>
      </c>
      <c r="E317" s="420"/>
      <c r="F317" s="426" t="str">
        <f>IF($C317&lt;&gt;"R.O.",E317*$C317,"-")</f>
        <v>-</v>
      </c>
    </row>
    <row r="318" spans="1:6" s="422" customFormat="1">
      <c r="A318" s="477">
        <v>4</v>
      </c>
      <c r="B318" s="484" t="s">
        <v>673</v>
      </c>
      <c r="C318" s="413"/>
      <c r="D318" s="413"/>
      <c r="E318" s="420"/>
      <c r="F318" s="426"/>
    </row>
    <row r="319" spans="1:6" s="422" customFormat="1">
      <c r="A319" s="477"/>
      <c r="B319" s="425" t="s">
        <v>314</v>
      </c>
      <c r="C319" s="494" t="s">
        <v>357</v>
      </c>
      <c r="D319" s="413" t="s">
        <v>336</v>
      </c>
      <c r="E319" s="420"/>
      <c r="F319" s="426" t="str">
        <f>IF($C319&lt;&gt;"R.O.",E319*$C319,"-")</f>
        <v>-</v>
      </c>
    </row>
    <row r="320" spans="1:6" s="422" customFormat="1">
      <c r="A320" s="477"/>
      <c r="B320" s="425" t="s">
        <v>315</v>
      </c>
      <c r="C320" s="494" t="str">
        <f>C319</f>
        <v>R.O.</v>
      </c>
      <c r="D320" s="413" t="s">
        <v>336</v>
      </c>
      <c r="E320" s="420"/>
      <c r="F320" s="426" t="str">
        <f>IF($C320&lt;&gt;"R.O.",E320*$C320,"-")</f>
        <v>-</v>
      </c>
    </row>
    <row r="321" spans="1:6" s="422" customFormat="1">
      <c r="A321" s="477"/>
      <c r="B321" s="484" t="s">
        <v>670</v>
      </c>
      <c r="C321" s="413"/>
      <c r="D321" s="413"/>
      <c r="E321" s="420"/>
      <c r="F321" s="426"/>
    </row>
    <row r="322" spans="1:6" s="422" customFormat="1">
      <c r="A322" s="477"/>
      <c r="B322" s="425" t="s">
        <v>314</v>
      </c>
      <c r="C322" s="494" t="s">
        <v>357</v>
      </c>
      <c r="D322" s="413" t="s">
        <v>336</v>
      </c>
      <c r="E322" s="420"/>
      <c r="F322" s="426" t="str">
        <f>IF($C322&lt;&gt;"R.O.",E322*$C322,"-")</f>
        <v>-</v>
      </c>
    </row>
    <row r="323" spans="1:6" s="422" customFormat="1">
      <c r="A323" s="477"/>
      <c r="B323" s="425" t="s">
        <v>315</v>
      </c>
      <c r="C323" s="494" t="str">
        <f>C322</f>
        <v>R.O.</v>
      </c>
      <c r="D323" s="413" t="s">
        <v>336</v>
      </c>
      <c r="E323" s="420"/>
      <c r="F323" s="426" t="str">
        <f>IF($C323&lt;&gt;"R.O.",E323*$C323,"-")</f>
        <v>-</v>
      </c>
    </row>
    <row r="324" spans="1:6" s="422" customFormat="1">
      <c r="A324" s="477"/>
      <c r="B324" s="484" t="s">
        <v>671</v>
      </c>
      <c r="C324" s="413"/>
      <c r="D324" s="413"/>
      <c r="E324" s="420"/>
      <c r="F324" s="426"/>
    </row>
    <row r="325" spans="1:6" s="422" customFormat="1">
      <c r="A325" s="477"/>
      <c r="B325" s="425" t="s">
        <v>314</v>
      </c>
      <c r="C325" s="494" t="s">
        <v>357</v>
      </c>
      <c r="D325" s="413" t="s">
        <v>336</v>
      </c>
      <c r="E325" s="420"/>
      <c r="F325" s="426" t="str">
        <f>IF($C325&lt;&gt;"R.O.",E325*$C325,"-")</f>
        <v>-</v>
      </c>
    </row>
    <row r="326" spans="1:6" s="422" customFormat="1">
      <c r="A326" s="477"/>
      <c r="B326" s="425" t="s">
        <v>315</v>
      </c>
      <c r="C326" s="494" t="str">
        <f>C325</f>
        <v>R.O.</v>
      </c>
      <c r="D326" s="413" t="s">
        <v>336</v>
      </c>
      <c r="E326" s="420"/>
      <c r="F326" s="426" t="str">
        <f>IF($C326&lt;&gt;"R.O.",E326*$C326,"-")</f>
        <v>-</v>
      </c>
    </row>
    <row r="327" spans="1:6" s="422" customFormat="1">
      <c r="A327" s="477"/>
      <c r="B327" s="484" t="s">
        <v>672</v>
      </c>
      <c r="C327" s="413"/>
      <c r="D327" s="413"/>
      <c r="E327" s="420"/>
      <c r="F327" s="426"/>
    </row>
    <row r="328" spans="1:6" s="422" customFormat="1">
      <c r="A328" s="477"/>
      <c r="B328" s="425" t="s">
        <v>314</v>
      </c>
      <c r="C328" s="494" t="s">
        <v>357</v>
      </c>
      <c r="D328" s="413" t="s">
        <v>336</v>
      </c>
      <c r="E328" s="420"/>
      <c r="F328" s="426" t="str">
        <f>IF($C328&lt;&gt;"R.O.",E328*$C328,"-")</f>
        <v>-</v>
      </c>
    </row>
    <row r="329" spans="1:6" s="422" customFormat="1">
      <c r="A329" s="477"/>
      <c r="B329" s="425" t="s">
        <v>315</v>
      </c>
      <c r="C329" s="494" t="str">
        <f>C328</f>
        <v>R.O.</v>
      </c>
      <c r="D329" s="413" t="s">
        <v>336</v>
      </c>
      <c r="E329" s="420"/>
      <c r="F329" s="426" t="str">
        <f>IF($C329&lt;&gt;"R.O.",E329*$C329,"-")</f>
        <v>-</v>
      </c>
    </row>
    <row r="330" spans="1:6" s="422" customFormat="1">
      <c r="A330" s="477">
        <v>5</v>
      </c>
      <c r="B330" s="484" t="s">
        <v>674</v>
      </c>
      <c r="C330" s="413"/>
      <c r="D330" s="413"/>
      <c r="E330" s="420"/>
      <c r="F330" s="426"/>
    </row>
    <row r="331" spans="1:6" s="422" customFormat="1">
      <c r="A331" s="477"/>
      <c r="B331" s="425" t="s">
        <v>314</v>
      </c>
      <c r="C331" s="494" t="s">
        <v>357</v>
      </c>
      <c r="D331" s="413" t="s">
        <v>336</v>
      </c>
      <c r="E331" s="420"/>
      <c r="F331" s="426" t="str">
        <f>IF($C331&lt;&gt;"R.O.",E331*$C331,"-")</f>
        <v>-</v>
      </c>
    </row>
    <row r="332" spans="1:6" s="422" customFormat="1">
      <c r="A332" s="477"/>
      <c r="B332" s="425" t="s">
        <v>315</v>
      </c>
      <c r="C332" s="494" t="str">
        <f>C331</f>
        <v>R.O.</v>
      </c>
      <c r="D332" s="413" t="s">
        <v>336</v>
      </c>
      <c r="E332" s="420"/>
      <c r="F332" s="426" t="str">
        <f>IF($C332&lt;&gt;"R.O.",E332*$C332,"-")</f>
        <v>-</v>
      </c>
    </row>
    <row r="333" spans="1:6" s="422" customFormat="1">
      <c r="A333" s="477"/>
      <c r="B333" s="484" t="s">
        <v>670</v>
      </c>
      <c r="C333" s="413"/>
      <c r="D333" s="413"/>
      <c r="E333" s="420"/>
      <c r="F333" s="426"/>
    </row>
    <row r="334" spans="1:6" s="422" customFormat="1">
      <c r="A334" s="477"/>
      <c r="B334" s="425" t="s">
        <v>314</v>
      </c>
      <c r="C334" s="494" t="s">
        <v>357</v>
      </c>
      <c r="D334" s="413" t="s">
        <v>336</v>
      </c>
      <c r="E334" s="420"/>
      <c r="F334" s="426" t="str">
        <f>IF($C334&lt;&gt;"R.O.",E334*$C334,"-")</f>
        <v>-</v>
      </c>
    </row>
    <row r="335" spans="1:6" s="422" customFormat="1">
      <c r="A335" s="477"/>
      <c r="B335" s="425" t="s">
        <v>315</v>
      </c>
      <c r="C335" s="494" t="str">
        <f>C334</f>
        <v>R.O.</v>
      </c>
      <c r="D335" s="413" t="s">
        <v>336</v>
      </c>
      <c r="E335" s="420"/>
      <c r="F335" s="426" t="str">
        <f>IF($C335&lt;&gt;"R.O.",E335*$C335,"-")</f>
        <v>-</v>
      </c>
    </row>
    <row r="336" spans="1:6" s="422" customFormat="1">
      <c r="A336" s="477"/>
      <c r="B336" s="484" t="s">
        <v>671</v>
      </c>
      <c r="C336" s="413"/>
      <c r="D336" s="413"/>
      <c r="E336" s="420"/>
      <c r="F336" s="426"/>
    </row>
    <row r="337" spans="1:6" s="422" customFormat="1">
      <c r="A337" s="477"/>
      <c r="B337" s="425" t="s">
        <v>314</v>
      </c>
      <c r="C337" s="494" t="s">
        <v>357</v>
      </c>
      <c r="D337" s="413" t="s">
        <v>336</v>
      </c>
      <c r="E337" s="420"/>
      <c r="F337" s="426" t="str">
        <f>IF($C337&lt;&gt;"R.O.",E337*$C337,"-")</f>
        <v>-</v>
      </c>
    </row>
    <row r="338" spans="1:6" s="422" customFormat="1">
      <c r="A338" s="477"/>
      <c r="B338" s="425" t="s">
        <v>315</v>
      </c>
      <c r="C338" s="494" t="str">
        <f>C337</f>
        <v>R.O.</v>
      </c>
      <c r="D338" s="413" t="s">
        <v>336</v>
      </c>
      <c r="E338" s="420"/>
      <c r="F338" s="426" t="str">
        <f>IF($C338&lt;&gt;"R.O.",E338*$C338,"-")</f>
        <v>-</v>
      </c>
    </row>
    <row r="339" spans="1:6" s="422" customFormat="1">
      <c r="A339" s="477"/>
      <c r="B339" s="484" t="s">
        <v>672</v>
      </c>
      <c r="C339" s="413"/>
      <c r="D339" s="413"/>
      <c r="E339" s="420"/>
      <c r="F339" s="426"/>
    </row>
    <row r="340" spans="1:6" s="422" customFormat="1">
      <c r="A340" s="477"/>
      <c r="B340" s="425" t="s">
        <v>314</v>
      </c>
      <c r="C340" s="494" t="s">
        <v>357</v>
      </c>
      <c r="D340" s="413" t="s">
        <v>336</v>
      </c>
      <c r="E340" s="420"/>
      <c r="F340" s="426" t="str">
        <f>IF($C340&lt;&gt;"R.O.",E340*$C340,"-")</f>
        <v>-</v>
      </c>
    </row>
    <row r="341" spans="1:6" s="422" customFormat="1">
      <c r="A341" s="477"/>
      <c r="B341" s="425" t="s">
        <v>315</v>
      </c>
      <c r="C341" s="494" t="str">
        <f>C340</f>
        <v>R.O.</v>
      </c>
      <c r="D341" s="413" t="s">
        <v>336</v>
      </c>
      <c r="E341" s="420"/>
      <c r="F341" s="426" t="str">
        <f>IF($C341&lt;&gt;"R.O.",E341*$C341,"-")</f>
        <v>-</v>
      </c>
    </row>
    <row r="342" spans="1:6" s="422" customFormat="1">
      <c r="A342" s="496" t="s">
        <v>675</v>
      </c>
      <c r="B342" s="425" t="s">
        <v>676</v>
      </c>
      <c r="C342" s="413"/>
      <c r="D342" s="413"/>
      <c r="E342" s="420"/>
      <c r="F342" s="421"/>
    </row>
    <row r="343" spans="1:6" s="422" customFormat="1">
      <c r="A343" s="496">
        <v>1</v>
      </c>
      <c r="B343" s="425" t="s">
        <v>677</v>
      </c>
      <c r="C343" s="413"/>
      <c r="D343" s="413"/>
      <c r="E343" s="420"/>
      <c r="F343" s="421"/>
    </row>
    <row r="344" spans="1:6" s="422" customFormat="1">
      <c r="A344" s="496"/>
      <c r="B344" s="425" t="s">
        <v>314</v>
      </c>
      <c r="C344" s="494" t="s">
        <v>357</v>
      </c>
      <c r="D344" s="413" t="s">
        <v>336</v>
      </c>
      <c r="E344" s="420"/>
      <c r="F344" s="426" t="str">
        <f>IF($C344&lt;&gt;"R.O.",E344*$C344,"-")</f>
        <v>-</v>
      </c>
    </row>
    <row r="345" spans="1:6" s="422" customFormat="1">
      <c r="A345" s="496"/>
      <c r="B345" s="425" t="s">
        <v>315</v>
      </c>
      <c r="C345" s="494" t="str">
        <f>C344</f>
        <v>R.O.</v>
      </c>
      <c r="D345" s="413" t="s">
        <v>336</v>
      </c>
      <c r="E345" s="420"/>
      <c r="F345" s="426" t="str">
        <f>IF($C345&lt;&gt;"R.O.",E345*$C345,"-")</f>
        <v>-</v>
      </c>
    </row>
    <row r="346" spans="1:6" s="422" customFormat="1">
      <c r="A346" s="496">
        <v>2</v>
      </c>
      <c r="B346" s="425" t="s">
        <v>678</v>
      </c>
      <c r="C346" s="413"/>
      <c r="D346" s="413"/>
      <c r="E346" s="420"/>
      <c r="F346" s="421"/>
    </row>
    <row r="347" spans="1:6" s="422" customFormat="1">
      <c r="A347" s="497"/>
      <c r="B347" s="425" t="s">
        <v>314</v>
      </c>
      <c r="C347" s="494" t="s">
        <v>357</v>
      </c>
      <c r="D347" s="413" t="s">
        <v>336</v>
      </c>
      <c r="E347" s="420"/>
      <c r="F347" s="426" t="str">
        <f>IF($C347&lt;&gt;"R.O.",E347*$C347,"-")</f>
        <v>-</v>
      </c>
    </row>
    <row r="348" spans="1:6" s="422" customFormat="1">
      <c r="A348" s="497"/>
      <c r="B348" s="425" t="s">
        <v>315</v>
      </c>
      <c r="C348" s="494" t="str">
        <f>C347</f>
        <v>R.O.</v>
      </c>
      <c r="D348" s="413" t="s">
        <v>336</v>
      </c>
      <c r="E348" s="420"/>
      <c r="F348" s="426" t="str">
        <f>IF($C348&lt;&gt;"R.O.",E348*$C348,"-")</f>
        <v>-</v>
      </c>
    </row>
    <row r="349" spans="1:6" s="422" customFormat="1">
      <c r="A349" s="498" t="s">
        <v>679</v>
      </c>
      <c r="B349" s="499" t="s">
        <v>680</v>
      </c>
      <c r="C349" s="413"/>
      <c r="D349" s="419"/>
      <c r="E349" s="420"/>
      <c r="F349" s="426"/>
    </row>
    <row r="350" spans="1:6" s="422" customFormat="1">
      <c r="A350" s="500"/>
      <c r="B350" s="499" t="s">
        <v>681</v>
      </c>
      <c r="C350" s="413"/>
      <c r="D350" s="419"/>
      <c r="E350" s="420"/>
      <c r="F350" s="426"/>
    </row>
    <row r="351" spans="1:6" s="422" customFormat="1">
      <c r="A351" s="479">
        <v>1</v>
      </c>
      <c r="B351" s="425" t="s">
        <v>682</v>
      </c>
      <c r="C351" s="413"/>
      <c r="D351" s="419"/>
      <c r="E351" s="420"/>
      <c r="F351" s="426"/>
    </row>
    <row r="352" spans="1:6" s="422" customFormat="1">
      <c r="A352" s="477"/>
      <c r="B352" s="425" t="s">
        <v>683</v>
      </c>
      <c r="C352" s="413"/>
      <c r="D352" s="419"/>
      <c r="E352" s="420"/>
      <c r="F352" s="426"/>
    </row>
    <row r="353" spans="1:6" s="422" customFormat="1">
      <c r="A353" s="477"/>
      <c r="B353" s="425" t="s">
        <v>684</v>
      </c>
      <c r="C353" s="413">
        <v>1</v>
      </c>
      <c r="D353" s="413" t="s">
        <v>318</v>
      </c>
      <c r="E353" s="420"/>
      <c r="F353" s="426">
        <f>IF($C353&lt;&gt;"R.O.",E353*$C353,"-")</f>
        <v>0</v>
      </c>
    </row>
    <row r="354" spans="1:6" s="422" customFormat="1">
      <c r="A354" s="479">
        <v>2</v>
      </c>
      <c r="B354" s="425" t="s">
        <v>685</v>
      </c>
      <c r="C354" s="413"/>
      <c r="D354" s="419"/>
      <c r="E354" s="420"/>
      <c r="F354" s="421"/>
    </row>
    <row r="355" spans="1:6" s="422" customFormat="1">
      <c r="A355" s="477"/>
      <c r="B355" s="425" t="s">
        <v>710</v>
      </c>
      <c r="C355" s="413">
        <v>3</v>
      </c>
      <c r="D355" s="413" t="s">
        <v>318</v>
      </c>
      <c r="E355" s="420"/>
      <c r="F355" s="426">
        <f>IF($C355&lt;&gt;"R.O.",E355*$C355,"-")</f>
        <v>0</v>
      </c>
    </row>
    <row r="356" spans="1:6" s="422" customFormat="1">
      <c r="A356" s="479">
        <v>3</v>
      </c>
      <c r="B356" s="425" t="s">
        <v>686</v>
      </c>
      <c r="C356" s="413"/>
      <c r="D356" s="419"/>
      <c r="E356" s="420"/>
      <c r="F356" s="421"/>
    </row>
    <row r="357" spans="1:6" s="422" customFormat="1">
      <c r="A357" s="477"/>
      <c r="B357" s="425" t="s">
        <v>711</v>
      </c>
      <c r="C357" s="413">
        <v>3</v>
      </c>
      <c r="D357" s="413" t="s">
        <v>318</v>
      </c>
      <c r="E357" s="420"/>
      <c r="F357" s="426">
        <f>IF($C357&lt;&gt;"R.O.",E357*$C357,"-")</f>
        <v>0</v>
      </c>
    </row>
    <row r="358" spans="1:6" s="422" customFormat="1">
      <c r="A358" s="479">
        <v>4</v>
      </c>
      <c r="B358" s="425" t="s">
        <v>687</v>
      </c>
      <c r="C358" s="413"/>
      <c r="D358" s="419"/>
      <c r="E358" s="420"/>
      <c r="F358" s="421"/>
    </row>
    <row r="359" spans="1:6" s="422" customFormat="1">
      <c r="A359" s="477"/>
      <c r="B359" s="425" t="s">
        <v>688</v>
      </c>
      <c r="C359" s="413">
        <v>3</v>
      </c>
      <c r="D359" s="413" t="s">
        <v>318</v>
      </c>
      <c r="E359" s="420"/>
      <c r="F359" s="426">
        <f>IF($C359&lt;&gt;"R.O.",E359*$C359,"-")</f>
        <v>0</v>
      </c>
    </row>
    <row r="360" spans="1:6" s="422" customFormat="1" ht="13.5" thickBot="1">
      <c r="A360" s="479">
        <v>5</v>
      </c>
      <c r="B360" s="425" t="s">
        <v>689</v>
      </c>
      <c r="C360" s="413">
        <v>3</v>
      </c>
      <c r="D360" s="413" t="s">
        <v>269</v>
      </c>
      <c r="E360" s="420"/>
      <c r="F360" s="426">
        <f>IF($C360&lt;&gt;"R.O.",E360*$C360,"-")</f>
        <v>0</v>
      </c>
    </row>
    <row r="361" spans="1:6" s="403" customFormat="1" ht="14.25" thickTop="1" thickBot="1">
      <c r="A361" s="397" t="s">
        <v>641</v>
      </c>
      <c r="B361" s="398" t="s">
        <v>690</v>
      </c>
      <c r="C361" s="399"/>
      <c r="D361" s="400"/>
      <c r="E361" s="401"/>
      <c r="F361" s="402">
        <f>SUM(F271:F360)</f>
        <v>0</v>
      </c>
    </row>
    <row r="362" spans="1:6" ht="13.5" thickTop="1">
      <c r="A362" s="501"/>
      <c r="B362" s="502" t="s">
        <v>501</v>
      </c>
      <c r="C362" s="503"/>
      <c r="D362" s="503"/>
      <c r="E362" s="372"/>
      <c r="F362" s="504"/>
    </row>
    <row r="363" spans="1:6" ht="10.5" customHeight="1">
      <c r="A363" s="447"/>
      <c r="B363" s="448"/>
      <c r="C363" s="377"/>
      <c r="D363" s="377"/>
      <c r="E363" s="378"/>
      <c r="F363" s="379"/>
    </row>
    <row r="364" spans="1:6">
      <c r="A364" s="374" t="s">
        <v>166</v>
      </c>
      <c r="B364" s="375" t="s">
        <v>906</v>
      </c>
      <c r="C364" s="377"/>
      <c r="D364" s="377"/>
      <c r="E364" s="378"/>
      <c r="F364" s="379">
        <f>F32</f>
        <v>0</v>
      </c>
    </row>
    <row r="365" spans="1:6" ht="9.75" customHeight="1">
      <c r="A365" s="447"/>
      <c r="B365" s="448"/>
      <c r="C365" s="377"/>
      <c r="D365" s="377"/>
      <c r="E365" s="378"/>
      <c r="F365" s="379"/>
    </row>
    <row r="366" spans="1:6">
      <c r="A366" s="374" t="s">
        <v>200</v>
      </c>
      <c r="B366" s="375" t="s">
        <v>691</v>
      </c>
      <c r="C366" s="377"/>
      <c r="D366" s="377"/>
      <c r="E366" s="378"/>
      <c r="F366" s="379">
        <f>F112</f>
        <v>0</v>
      </c>
    </row>
    <row r="367" spans="1:6" ht="10.5" customHeight="1">
      <c r="A367" s="447"/>
      <c r="B367" s="448"/>
      <c r="C367" s="377"/>
      <c r="D367" s="377"/>
      <c r="E367" s="378"/>
      <c r="F367" s="379"/>
    </row>
    <row r="368" spans="1:6">
      <c r="A368" s="374" t="s">
        <v>230</v>
      </c>
      <c r="B368" s="375" t="s">
        <v>692</v>
      </c>
      <c r="C368" s="377"/>
      <c r="D368" s="377"/>
      <c r="E368" s="378"/>
      <c r="F368" s="379">
        <f>F160</f>
        <v>0</v>
      </c>
    </row>
    <row r="369" spans="1:6" ht="9.75" customHeight="1">
      <c r="A369" s="447"/>
      <c r="B369" s="448"/>
      <c r="C369" s="377"/>
      <c r="D369" s="377"/>
      <c r="E369" s="378"/>
      <c r="F369" s="379"/>
    </row>
    <row r="370" spans="1:6">
      <c r="A370" s="374" t="s">
        <v>488</v>
      </c>
      <c r="B370" s="375" t="s">
        <v>693</v>
      </c>
      <c r="C370" s="377"/>
      <c r="D370" s="377"/>
      <c r="E370" s="378"/>
      <c r="F370" s="379">
        <f>F207</f>
        <v>0</v>
      </c>
    </row>
    <row r="371" spans="1:6" ht="12" customHeight="1">
      <c r="A371" s="447"/>
      <c r="B371" s="448"/>
      <c r="C371" s="377"/>
      <c r="D371" s="377"/>
      <c r="E371" s="378"/>
      <c r="F371" s="379"/>
    </row>
    <row r="372" spans="1:6">
      <c r="A372" s="374" t="s">
        <v>299</v>
      </c>
      <c r="B372" s="375" t="s">
        <v>694</v>
      </c>
      <c r="C372" s="377"/>
      <c r="D372" s="377"/>
      <c r="E372" s="378"/>
      <c r="F372" s="379">
        <f>F231</f>
        <v>0</v>
      </c>
    </row>
    <row r="373" spans="1:6" ht="10.5" customHeight="1">
      <c r="A373" s="447"/>
      <c r="B373" s="448"/>
      <c r="C373" s="377"/>
      <c r="D373" s="377"/>
      <c r="E373" s="378"/>
      <c r="F373" s="379"/>
    </row>
    <row r="374" spans="1:6">
      <c r="A374" s="374" t="s">
        <v>626</v>
      </c>
      <c r="B374" s="375" t="s">
        <v>695</v>
      </c>
      <c r="C374" s="377"/>
      <c r="D374" s="377"/>
      <c r="E374" s="378"/>
      <c r="F374" s="379">
        <f>F270</f>
        <v>0</v>
      </c>
    </row>
    <row r="375" spans="1:6" ht="12" customHeight="1">
      <c r="A375" s="447"/>
      <c r="B375" s="448"/>
      <c r="C375" s="377"/>
      <c r="D375" s="377"/>
      <c r="E375" s="378"/>
      <c r="F375" s="379"/>
    </row>
    <row r="376" spans="1:6">
      <c r="A376" s="374" t="s">
        <v>641</v>
      </c>
      <c r="B376" s="375" t="s">
        <v>696</v>
      </c>
      <c r="C376" s="377"/>
      <c r="D376" s="377"/>
      <c r="E376" s="378"/>
      <c r="F376" s="379">
        <f>F361</f>
        <v>0</v>
      </c>
    </row>
    <row r="377" spans="1:6" ht="24.75" customHeight="1" thickBot="1">
      <c r="A377" s="505" t="s">
        <v>712</v>
      </c>
      <c r="B377" s="525" t="s">
        <v>713</v>
      </c>
      <c r="C377" s="506">
        <v>1</v>
      </c>
      <c r="D377" s="506" t="s">
        <v>725</v>
      </c>
      <c r="E377" s="459"/>
      <c r="F377" s="507">
        <f>E377*C377</f>
        <v>0</v>
      </c>
    </row>
    <row r="378" spans="1:6" s="512" customFormat="1" ht="14.25" thickTop="1" thickBot="1">
      <c r="A378" s="508"/>
      <c r="B378" s="509" t="s">
        <v>505</v>
      </c>
      <c r="C378" s="510"/>
      <c r="D378" s="510"/>
      <c r="E378" s="511"/>
      <c r="F378" s="366">
        <f>SUM(F364:F376)</f>
        <v>0</v>
      </c>
    </row>
    <row r="379" spans="1:6" ht="13.5" thickTop="1">
      <c r="A379" s="513"/>
      <c r="B379" s="514"/>
      <c r="C379" s="515"/>
      <c r="D379" s="516"/>
      <c r="E379" s="517"/>
      <c r="F379" s="517"/>
    </row>
    <row r="380" spans="1:6">
      <c r="A380" s="513"/>
      <c r="B380" s="514"/>
      <c r="C380" s="515"/>
      <c r="D380" s="516"/>
      <c r="E380" s="517"/>
      <c r="F380" s="517"/>
    </row>
    <row r="381" spans="1:6">
      <c r="A381" s="513"/>
      <c r="B381" s="514"/>
      <c r="C381" s="515"/>
      <c r="D381" s="516"/>
      <c r="E381" s="517"/>
      <c r="F381" s="517"/>
    </row>
    <row r="382" spans="1:6">
      <c r="A382" s="513"/>
      <c r="B382" s="514"/>
      <c r="C382" s="515"/>
      <c r="D382" s="516"/>
      <c r="E382" s="517"/>
      <c r="F382" s="517"/>
    </row>
    <row r="383" spans="1:6">
      <c r="A383" s="513"/>
      <c r="B383" s="406"/>
      <c r="C383" s="515"/>
      <c r="D383" s="516"/>
      <c r="E383" s="517"/>
      <c r="F383" s="517"/>
    </row>
    <row r="384" spans="1:6">
      <c r="A384" s="513"/>
      <c r="B384" s="518"/>
      <c r="C384" s="515"/>
      <c r="D384" s="516"/>
      <c r="E384" s="517"/>
      <c r="F384" s="517"/>
    </row>
    <row r="385" spans="1:4">
      <c r="A385" s="513"/>
      <c r="B385" s="518"/>
      <c r="C385" s="235"/>
      <c r="D385" s="235"/>
    </row>
    <row r="386" spans="1:4">
      <c r="A386" s="513"/>
      <c r="B386" s="406"/>
      <c r="C386" s="520"/>
      <c r="D386" s="520"/>
    </row>
    <row r="387" spans="1:4">
      <c r="A387" s="513"/>
      <c r="B387" s="406"/>
      <c r="C387" s="520"/>
      <c r="D387" s="520"/>
    </row>
    <row r="388" spans="1:4">
      <c r="A388" s="513"/>
      <c r="B388" s="406"/>
      <c r="C388" s="520"/>
      <c r="D388" s="520"/>
    </row>
    <row r="389" spans="1:4">
      <c r="A389" s="513"/>
      <c r="B389" s="406"/>
      <c r="C389" s="520"/>
      <c r="D389" s="520"/>
    </row>
    <row r="390" spans="1:4">
      <c r="A390" s="513"/>
      <c r="B390" s="406"/>
      <c r="C390" s="520"/>
      <c r="D390" s="520"/>
    </row>
    <row r="391" spans="1:4">
      <c r="A391" s="513"/>
      <c r="B391" s="406"/>
      <c r="C391" s="520"/>
      <c r="D391" s="520"/>
    </row>
    <row r="392" spans="1:4">
      <c r="A392" s="513"/>
      <c r="B392" s="406"/>
      <c r="C392" s="520"/>
      <c r="D392" s="520"/>
    </row>
    <row r="393" spans="1:4">
      <c r="A393" s="513"/>
      <c r="B393" s="406"/>
      <c r="C393" s="520"/>
      <c r="D393" s="520"/>
    </row>
    <row r="394" spans="1:4">
      <c r="A394" s="513"/>
      <c r="B394" s="406"/>
      <c r="C394" s="520"/>
      <c r="D394" s="520"/>
    </row>
    <row r="395" spans="1:4">
      <c r="A395" s="513"/>
      <c r="B395" s="406"/>
      <c r="C395" s="520"/>
      <c r="D395" s="520"/>
    </row>
    <row r="396" spans="1:4">
      <c r="A396" s="513"/>
      <c r="B396" s="406"/>
      <c r="C396" s="520"/>
      <c r="D396" s="520"/>
    </row>
    <row r="397" spans="1:4">
      <c r="A397" s="513"/>
      <c r="B397" s="406"/>
      <c r="C397" s="520"/>
      <c r="D397" s="520"/>
    </row>
    <row r="398" spans="1:4">
      <c r="A398" s="513"/>
      <c r="B398" s="406"/>
      <c r="C398" s="520"/>
      <c r="D398" s="520"/>
    </row>
    <row r="399" spans="1:4">
      <c r="A399" s="513"/>
      <c r="B399" s="406"/>
      <c r="C399" s="520"/>
      <c r="D399" s="520"/>
    </row>
    <row r="400" spans="1:4">
      <c r="A400" s="513"/>
      <c r="B400" s="406"/>
      <c r="C400" s="520"/>
      <c r="D400" s="520"/>
    </row>
  </sheetData>
  <mergeCells count="3">
    <mergeCell ref="A2:C2"/>
    <mergeCell ref="A3:C3"/>
    <mergeCell ref="A1:F1"/>
  </mergeCells>
  <pageMargins left="0.7" right="0.7" top="0.75" bottom="0.75" header="0.3" footer="0.3"/>
  <pageSetup paperSize="8" scale="87"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E5" sqref="E5"/>
    </sheetView>
  </sheetViews>
  <sheetFormatPr defaultRowHeight="14.25"/>
  <cols>
    <col min="1" max="1" width="8.7109375" style="9" customWidth="1"/>
    <col min="2" max="2" width="68.85546875" style="39" customWidth="1"/>
    <col min="3" max="4" width="11.28515625" style="10" customWidth="1"/>
    <col min="5" max="5" width="14.28515625" style="10" customWidth="1"/>
    <col min="6" max="6" width="15.42578125" style="10" bestFit="1" customWidth="1"/>
    <col min="7" max="7" width="9.42578125" style="9" customWidth="1"/>
    <col min="8" max="8" width="14.28515625" style="9" hidden="1" customWidth="1"/>
    <col min="9" max="9" width="10.42578125" style="9" hidden="1" customWidth="1"/>
    <col min="10" max="10" width="13.5703125" style="9" hidden="1" customWidth="1"/>
    <col min="11" max="16384" width="9.140625" style="9"/>
  </cols>
  <sheetData>
    <row r="1" spans="1:8" s="25" customFormat="1" ht="28.5" customHeight="1">
      <c r="A1" s="772" t="s">
        <v>1003</v>
      </c>
      <c r="B1" s="772"/>
      <c r="C1" s="772"/>
      <c r="D1" s="772"/>
      <c r="E1" s="772"/>
      <c r="F1" s="772"/>
    </row>
    <row r="2" spans="1:8" ht="15" customHeight="1">
      <c r="A2" s="773" t="s">
        <v>956</v>
      </c>
      <c r="B2" s="773"/>
      <c r="C2" s="773"/>
      <c r="D2" s="773"/>
      <c r="E2" s="773"/>
      <c r="F2" s="773"/>
    </row>
    <row r="4" spans="1:8" s="13" customFormat="1" ht="15">
      <c r="A4" s="11" t="s">
        <v>24</v>
      </c>
      <c r="B4" s="549" t="s">
        <v>25</v>
      </c>
      <c r="C4" s="550" t="s">
        <v>26</v>
      </c>
      <c r="D4" s="550" t="s">
        <v>27</v>
      </c>
      <c r="E4" s="12" t="s">
        <v>28</v>
      </c>
      <c r="F4" s="12" t="s">
        <v>29</v>
      </c>
    </row>
    <row r="5" spans="1:8" ht="15">
      <c r="A5" s="14">
        <v>1</v>
      </c>
      <c r="B5" s="15" t="s">
        <v>958</v>
      </c>
      <c r="C5" s="16"/>
      <c r="D5" s="16"/>
      <c r="E5" s="16"/>
      <c r="F5" s="16"/>
    </row>
    <row r="6" spans="1:8" ht="213.75">
      <c r="A6" s="17">
        <v>1.01</v>
      </c>
      <c r="B6" s="18" t="s">
        <v>31</v>
      </c>
      <c r="C6" s="19" t="s">
        <v>32</v>
      </c>
      <c r="D6" s="19">
        <f>500*1</f>
        <v>500</v>
      </c>
      <c r="E6" s="20"/>
      <c r="F6" s="21">
        <f>D6*E6</f>
        <v>0</v>
      </c>
    </row>
    <row r="7" spans="1:8" ht="171">
      <c r="A7" s="17">
        <v>1.02</v>
      </c>
      <c r="B7" s="22" t="s">
        <v>33</v>
      </c>
      <c r="C7" s="19"/>
      <c r="D7" s="19"/>
      <c r="E7" s="20"/>
      <c r="F7" s="20"/>
    </row>
    <row r="8" spans="1:8" ht="28.5">
      <c r="A8" s="23" t="s">
        <v>34</v>
      </c>
      <c r="B8" s="22" t="s">
        <v>35</v>
      </c>
      <c r="C8" s="551" t="s">
        <v>32</v>
      </c>
      <c r="D8" s="551">
        <v>400</v>
      </c>
      <c r="E8" s="24"/>
      <c r="F8" s="21">
        <f>D8*E8</f>
        <v>0</v>
      </c>
    </row>
    <row r="9" spans="1:8">
      <c r="A9" s="23" t="s">
        <v>36</v>
      </c>
      <c r="B9" s="22" t="s">
        <v>37</v>
      </c>
      <c r="C9" s="551" t="s">
        <v>32</v>
      </c>
      <c r="D9" s="551" t="s">
        <v>959</v>
      </c>
      <c r="E9" s="24"/>
      <c r="F9" s="20"/>
    </row>
    <row r="10" spans="1:8" s="25" customFormat="1" ht="141.75">
      <c r="A10" s="17">
        <v>1.03</v>
      </c>
      <c r="B10" s="593" t="s">
        <v>960</v>
      </c>
      <c r="C10" s="17" t="s">
        <v>774</v>
      </c>
      <c r="D10" s="17">
        <f>500*0.15</f>
        <v>75</v>
      </c>
      <c r="E10" s="17"/>
      <c r="F10" s="17">
        <f>E10*D10</f>
        <v>0</v>
      </c>
      <c r="H10" s="9"/>
    </row>
    <row r="11" spans="1:8" s="25" customFormat="1" ht="57">
      <c r="A11" s="14">
        <v>1.04</v>
      </c>
      <c r="B11" s="22" t="s">
        <v>40</v>
      </c>
      <c r="C11" s="19" t="s">
        <v>32</v>
      </c>
      <c r="D11" s="19">
        <f>500*0.075</f>
        <v>37.5</v>
      </c>
      <c r="E11" s="20"/>
      <c r="F11" s="21">
        <f>D11*E11</f>
        <v>0</v>
      </c>
      <c r="H11" s="9"/>
    </row>
    <row r="12" spans="1:8" s="25" customFormat="1" ht="156.75">
      <c r="A12" s="23">
        <v>1.05</v>
      </c>
      <c r="B12" s="22" t="s">
        <v>963</v>
      </c>
      <c r="C12" s="551" t="s">
        <v>774</v>
      </c>
      <c r="D12" s="551">
        <f>500*0.15</f>
        <v>75</v>
      </c>
      <c r="E12" s="24"/>
      <c r="F12" s="20">
        <f>E12*D12</f>
        <v>0</v>
      </c>
      <c r="H12" s="9"/>
    </row>
    <row r="13" spans="1:8" ht="57">
      <c r="A13" s="17">
        <v>1.06</v>
      </c>
      <c r="B13" s="22" t="s">
        <v>962</v>
      </c>
      <c r="C13" s="19" t="s">
        <v>58</v>
      </c>
      <c r="D13" s="19">
        <v>5</v>
      </c>
      <c r="E13" s="20"/>
      <c r="F13" s="20">
        <f>E13*D13</f>
        <v>0</v>
      </c>
    </row>
    <row r="14" spans="1:8" ht="42.75">
      <c r="A14" s="17">
        <v>1.07</v>
      </c>
      <c r="B14" s="22" t="s">
        <v>972</v>
      </c>
      <c r="C14" s="19" t="s">
        <v>15</v>
      </c>
      <c r="D14" s="19">
        <v>400</v>
      </c>
      <c r="E14" s="20"/>
      <c r="F14" s="20">
        <f>E14*D14</f>
        <v>0</v>
      </c>
    </row>
    <row r="15" spans="1:8" s="25" customFormat="1" ht="15">
      <c r="A15" s="26"/>
      <c r="B15" s="27" t="s">
        <v>961</v>
      </c>
      <c r="C15" s="28"/>
      <c r="D15" s="28"/>
      <c r="E15" s="29"/>
      <c r="F15" s="30">
        <f>SUM(F6:F14)</f>
        <v>0</v>
      </c>
      <c r="H15" s="9"/>
    </row>
    <row r="16" spans="1:8" s="25" customFormat="1" ht="15">
      <c r="A16" s="14"/>
      <c r="B16" s="15"/>
      <c r="C16" s="31"/>
      <c r="D16" s="31"/>
      <c r="E16" s="31"/>
      <c r="F16" s="16"/>
      <c r="H16" s="9"/>
    </row>
    <row r="17" spans="1:6" ht="15">
      <c r="A17" s="14">
        <v>2</v>
      </c>
      <c r="B17" s="15" t="s">
        <v>984</v>
      </c>
      <c r="C17" s="16"/>
      <c r="D17" s="16"/>
      <c r="E17" s="16"/>
      <c r="F17" s="16"/>
    </row>
    <row r="18" spans="1:6" ht="213.75">
      <c r="A18" s="17">
        <v>2.0099999999999998</v>
      </c>
      <c r="B18" s="18" t="s">
        <v>31</v>
      </c>
      <c r="C18" s="19" t="s">
        <v>32</v>
      </c>
      <c r="D18" s="19">
        <f>700*1</f>
        <v>700</v>
      </c>
      <c r="E18" s="20"/>
      <c r="F18" s="21">
        <f>D18*E18</f>
        <v>0</v>
      </c>
    </row>
    <row r="19" spans="1:6" ht="171">
      <c r="A19" s="17">
        <v>2.02</v>
      </c>
      <c r="B19" s="22" t="s">
        <v>33</v>
      </c>
      <c r="C19" s="19"/>
      <c r="D19" s="19"/>
      <c r="E19" s="20"/>
      <c r="F19" s="20"/>
    </row>
    <row r="20" spans="1:6" ht="28.5">
      <c r="A20" s="23" t="s">
        <v>34</v>
      </c>
      <c r="B20" s="22" t="s">
        <v>35</v>
      </c>
      <c r="C20" s="551" t="s">
        <v>32</v>
      </c>
      <c r="D20" s="551">
        <v>500</v>
      </c>
      <c r="E20" s="24"/>
      <c r="F20" s="21">
        <f>D20*E20</f>
        <v>0</v>
      </c>
    </row>
    <row r="21" spans="1:6">
      <c r="A21" s="23" t="s">
        <v>36</v>
      </c>
      <c r="B21" s="22" t="s">
        <v>37</v>
      </c>
      <c r="C21" s="551" t="s">
        <v>32</v>
      </c>
      <c r="D21" s="551" t="s">
        <v>959</v>
      </c>
      <c r="E21" s="24"/>
      <c r="F21" s="20"/>
    </row>
    <row r="22" spans="1:6" ht="141.75">
      <c r="A22" s="17">
        <v>2.0299999999999998</v>
      </c>
      <c r="B22" s="593" t="s">
        <v>960</v>
      </c>
      <c r="C22" s="17" t="s">
        <v>774</v>
      </c>
      <c r="D22" s="17">
        <f>700*0.15</f>
        <v>105</v>
      </c>
      <c r="E22" s="17"/>
      <c r="F22" s="17">
        <f>E22*D22</f>
        <v>0</v>
      </c>
    </row>
    <row r="23" spans="1:6" ht="57">
      <c r="A23" s="14">
        <v>2.04</v>
      </c>
      <c r="B23" s="22" t="s">
        <v>40</v>
      </c>
      <c r="C23" s="19" t="s">
        <v>32</v>
      </c>
      <c r="D23" s="19">
        <f>700*0.075</f>
        <v>52.5</v>
      </c>
      <c r="E23" s="20"/>
      <c r="F23" s="21">
        <f>D23*E23</f>
        <v>0</v>
      </c>
    </row>
    <row r="24" spans="1:6" ht="156.75">
      <c r="A24" s="23">
        <v>2.0499999999999998</v>
      </c>
      <c r="B24" s="22" t="s">
        <v>963</v>
      </c>
      <c r="C24" s="551" t="s">
        <v>774</v>
      </c>
      <c r="D24" s="551">
        <f>700*0.15</f>
        <v>105</v>
      </c>
      <c r="E24" s="24"/>
      <c r="F24" s="20">
        <f>E24*D24</f>
        <v>0</v>
      </c>
    </row>
    <row r="25" spans="1:6" ht="94.5">
      <c r="A25" s="23">
        <v>2.06</v>
      </c>
      <c r="B25" s="593" t="s">
        <v>985</v>
      </c>
      <c r="C25" s="709" t="s">
        <v>54</v>
      </c>
      <c r="D25" s="710">
        <f>1.2*200</f>
        <v>240</v>
      </c>
      <c r="E25" s="710"/>
      <c r="F25" s="711">
        <f>+D25*E25</f>
        <v>0</v>
      </c>
    </row>
    <row r="26" spans="1:6" ht="157.5">
      <c r="A26" s="23">
        <v>2.0699999999999998</v>
      </c>
      <c r="B26" s="593" t="s">
        <v>987</v>
      </c>
      <c r="C26" s="709" t="s">
        <v>986</v>
      </c>
      <c r="D26" s="710">
        <v>200</v>
      </c>
      <c r="E26" s="711"/>
      <c r="F26" s="711">
        <f>+D26*E26</f>
        <v>0</v>
      </c>
    </row>
    <row r="27" spans="1:6" ht="94.5">
      <c r="A27" s="23">
        <v>2.08</v>
      </c>
      <c r="B27" s="762" t="s">
        <v>1002</v>
      </c>
      <c r="C27" s="763" t="s">
        <v>54</v>
      </c>
      <c r="D27" s="763">
        <f>100*2*0.8</f>
        <v>160</v>
      </c>
      <c r="E27" s="764"/>
      <c r="F27" s="764"/>
    </row>
    <row r="28" spans="1:6" ht="15">
      <c r="A28" s="26"/>
      <c r="B28" s="27" t="s">
        <v>988</v>
      </c>
      <c r="C28" s="28"/>
      <c r="D28" s="28"/>
      <c r="E28" s="29"/>
      <c r="F28" s="30">
        <f>SUM(F18:F26)</f>
        <v>0</v>
      </c>
    </row>
    <row r="29" spans="1:6" ht="57">
      <c r="A29" s="23">
        <v>3</v>
      </c>
      <c r="B29" s="22" t="s">
        <v>964</v>
      </c>
      <c r="C29" s="16" t="s">
        <v>15</v>
      </c>
      <c r="D29" s="16">
        <v>150</v>
      </c>
      <c r="E29" s="16"/>
      <c r="F29" s="16">
        <f>E29*D29</f>
        <v>0</v>
      </c>
    </row>
    <row r="30" spans="1:6" ht="99.75">
      <c r="A30" s="17">
        <v>4</v>
      </c>
      <c r="B30" s="22" t="s">
        <v>1000</v>
      </c>
      <c r="C30" s="16" t="s">
        <v>957</v>
      </c>
      <c r="D30" s="16">
        <v>1</v>
      </c>
      <c r="E30" s="16"/>
      <c r="F30" s="16">
        <f>E30*D30</f>
        <v>0</v>
      </c>
    </row>
    <row r="31" spans="1:6" ht="15">
      <c r="B31" s="39" t="s">
        <v>965</v>
      </c>
      <c r="F31" s="40">
        <f>F30+F29+F28+F15</f>
        <v>0</v>
      </c>
    </row>
  </sheetData>
  <mergeCells count="2">
    <mergeCell ref="A1:F1"/>
    <mergeCell ref="A2:F2"/>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Appendix-1</vt:lpstr>
      <vt:lpstr>Structural</vt:lpstr>
      <vt:lpstr>Architectural</vt:lpstr>
      <vt:lpstr>PHE</vt:lpstr>
      <vt:lpstr>LPS</vt:lpstr>
      <vt:lpstr>IT LAN</vt:lpstr>
      <vt:lpstr>Lighting</vt:lpstr>
      <vt:lpstr>Electrical </vt:lpstr>
      <vt:lpstr>Other Infra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Saket Jajodia</dc:creator>
  <cp:lastModifiedBy>Rishabh Gupta</cp:lastModifiedBy>
  <cp:lastPrinted>2018-05-03T05:56:37Z</cp:lastPrinted>
  <dcterms:created xsi:type="dcterms:W3CDTF">2017-04-04T08:59:28Z</dcterms:created>
  <dcterms:modified xsi:type="dcterms:W3CDTF">2018-05-15T05:37:19Z</dcterms:modified>
</cp:coreProperties>
</file>